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<sst xmlns="http://schemas.openxmlformats.org/spreadsheetml/2006/main" count="80" uniqueCount="80">
  <si>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</si>
  <si>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</si>
  <si>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</si>
  <si>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</si>
  <si>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</si>
  <si>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</si>
  <si>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</si>
  <si>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</si>
  <si>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</si>
  <si>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</si>
  <si>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</si>
  <si>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182 10600000 00 0000 000</t>
  </si>
  <si>
    <t>0001 11 00000 00 0000 000</t>
  </si>
  <si>
    <t>000 1 11 05000 00 0000 120</t>
  </si>
  <si>
    <t>839 11105035 10 0000 120</t>
  </si>
  <si>
    <t>18210100000 00 0000 000</t>
  </si>
  <si>
    <t>Налоговые и неналоговые доходы</t>
  </si>
  <si>
    <t>839 108 04020 01 0000 110</t>
  </si>
  <si>
    <t>000 2 00 0000 00 0000 000</t>
  </si>
  <si>
    <t>839 11402053 10 0000 410</t>
  </si>
  <si>
    <t>2013 г</t>
  </si>
  <si>
    <t>План</t>
  </si>
  <si>
    <t>Факт</t>
  </si>
  <si>
    <t xml:space="preserve"> % выполн.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</si>
  <si>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</si>
  <si>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</si>
  <si>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</si>
  <si>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182 10500000 00 0000 000</t>
  </si>
  <si>
    <t>Налоги на совокупный доход</t>
  </si>
  <si>
    <t>182 10503000 01 0000 110</t>
  </si>
  <si>
    <t>Единый сельскохозяйственный налог</t>
  </si>
  <si>
    <t>Прочие безвозмездные поступления</t>
  </si>
  <si>
    <t>Доходы от оказания платных услуг (работ) и компенсации затрат государства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</si>
  <si>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</si>
  <si>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</si>
  <si>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Прочии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</si>
  <si>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</si>
  <si>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</si>
  <si>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182 1 03 00000 00 0000 000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</si>
  <si>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</si>
  <si>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182 10904050 10 0000 110 </t>
  </si>
  <si>
    <t>Змельный налог (по обязательствам возникшим до 1 января 2006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</si>
  <si>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</si>
  <si>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</si>
  <si>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</si>
  <si>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</si>
  <si>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</si>
  <si>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839 11705050 10 0000 180</t>
  </si>
  <si>
    <t>Прочие неналоговые доходы бюджетов сельских поселений</t>
  </si>
  <si>
    <t>БЕЗВОЗМЕЗДНЫЕ ПОСТУПЛЕНИЯ</t>
  </si>
  <si>
    <t>839 20215001 10 0000 150</t>
  </si>
  <si>
    <t>839 20220041 10 0000 150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</si>
  <si>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</si>
  <si>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839 202 29999 10 0000 150</t>
  </si>
  <si>
    <t>839 20235118 10 0000 150</t>
  </si>
  <si>
    <t>839 20240014 10 0000 150</t>
  </si>
  <si>
    <t>839 20225555 10 0000 150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</si>
  <si>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</si>
  <si>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</si>
  <si>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Невыясненные поступления, зачисляемые в бюджеты сельских поселений</t>
  </si>
  <si>
    <t>182 10601000 00 0000 110</t>
  </si>
  <si>
    <t>182 10606000 00 0000 110</t>
  </si>
  <si>
    <t>839 11300000 00 0000 000</t>
  </si>
  <si>
    <t>802 114 00 00000 0000 000</t>
  </si>
  <si>
    <t>000 202 0000 00 0000 000</t>
  </si>
  <si>
    <t>839 20219999 10 0000 150</t>
  </si>
  <si>
    <t>Прочие дотации бюджетам сельских поселений</t>
  </si>
  <si>
    <t>Субсидии бюджетам на реализацию программ формирования современной городской среды</t>
  </si>
  <si>
    <t>839 20249999 10 0000 150</t>
  </si>
  <si>
    <t>Прочие межбюджетные трансферты, передаваемые бюджетам сельских поселений</t>
  </si>
  <si>
    <t>839 20700000 00 0000 150</t>
  </si>
  <si>
    <t>839 11701000 10 0000 180</t>
  </si>
  <si>
    <t>839 11610031 10 0000 140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</si>
  <si>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</si>
  <si>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 xml:space="preserve">839 21900000100000150
</t>
  </si>
  <si>
    <t xml:space="preserve">Возврат остатков субсидий, субвенций и иных межбюджетных трансфертов, имеющих целевое назначение, прошлых лет из бюджетов сельских поселений
</t>
  </si>
  <si>
    <t>Субсидии бюджетам на обеспечение комплексного развития сельских территорий</t>
  </si>
  <si>
    <t>839 20225576 10 0000 150</t>
  </si>
  <si>
    <t xml:space="preserve">Приложение 1                                                                         к решению Муниципального Совета от 00.00.2022 № </t>
  </si>
  <si>
    <t>Исполнение доходов бюджета Туношенского сельского поселения за 2021 год в соответствии  с классификацией доходов бюджетов Российской Федерации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</si>
</sst>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  <numFmt numFmtId="178" formatCode="0.0%"/>
    <numFmt numFmtId="179" formatCode="#,##0_р_."/>
  </numFmts>
  <fonts count="45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0" fontId="0" fillId="0" borderId="0" xfId="0" applyAlignment="1">
      <alignment wrapText="1"/>
    </xf>
    <xf numFmtId="178" fontId="2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 wrapText="1"/>
    </xf>
    <xf numFmtId="3" fontId="5" fillId="0" borderId="10" xfId="0" applyNumberFormat="1" applyFont="1" applyBorder="1" applyAlignment="1">
      <alignment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center" vertical="justify"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 horizontal="justify" vertical="top"/>
    </xf>
    <xf numFmtId="49" fontId="4" fillId="0" borderId="10" xfId="0" applyNumberFormat="1" applyFont="1" applyBorder="1" applyAlignment="1">
      <alignment vertical="justify"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left" vertical="top"/>
    </xf>
    <xf numFmtId="4" fontId="4" fillId="0" borderId="14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justify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justify"/>
    </xf>
    <xf numFmtId="4" fontId="4" fillId="0" borderId="14" xfId="0" applyNumberFormat="1" applyFont="1" applyBorder="1" applyAlignment="1">
      <alignment horizontal="left" vertical="justify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left" vertical="center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10" fillId="0" borderId="16" xfId="0" applyFont="1" applyBorder="1" applyAlignment="1">
      <alignment horizontal="left" wrapText="1"/>
    </xf>
    <xf numFmtId="4" fontId="8" fillId="0" borderId="10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/>
    </xf>
    <xf numFmtId="0" fontId="4" fillId="0" borderId="12" xfId="0" applyFont="1" applyBorder="1" applyAlignment="1">
      <alignment vertical="justify" wrapText="1"/>
    </xf>
    <xf numFmtId="0" fontId="4" fillId="0" borderId="10" xfId="0" applyFont="1" applyBorder="1" applyAlignment="1">
      <alignment horizontal="center" vertical="justify"/>
    </xf>
    <xf numFmtId="49" fontId="4" fillId="0" borderId="11" xfId="0" applyNumberFormat="1" applyFont="1" applyBorder="1" applyAlignment="1">
      <alignment horizontal="justify" vertical="center"/>
    </xf>
    <xf numFmtId="49" fontId="8" fillId="0" borderId="17" xfId="0" applyNumberFormat="1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justify" vertical="center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4" fontId="5" fillId="0" borderId="18" xfId="0" applyNumberFormat="1" applyFont="1" applyBorder="1" applyAlignment="1">
      <alignment horizontal="justify" vertical="center"/>
    </xf>
    <xf numFmtId="4" fontId="5" fillId="0" borderId="19" xfId="0" applyNumberFormat="1" applyFont="1" applyBorder="1" applyAlignment="1">
      <alignment horizontal="justify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5" fillId="0" borderId="18" xfId="0" applyNumberFormat="1" applyFont="1" applyBorder="1" applyAlignment="1">
      <alignment horizontal="center" vertical="distributed" wrapText="1"/>
    </xf>
    <xf numFmtId="49" fontId="5" fillId="0" borderId="19" xfId="0" applyNumberFormat="1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top"/>
    </xf>
    <xf numFmtId="0" fontId="4" fillId="0" borderId="17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7" xfId="0" applyNumberFormat="1" applyFont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3">
      <selection activeCell="I22" sqref="I22"/>
    </sheetView>
  </sheetViews>
  <sheetFormatPr defaultColWidth="9.00390625" defaultRowHeight="12.75"/>
  <cols>
    <col min="1" max="1" width="21.25390625" style="0" customWidth="1"/>
    <col min="6" max="6" width="14.625" style="0" customWidth="1"/>
    <col min="7" max="7" width="14.375" style="19" customWidth="1"/>
    <col min="8" max="8" width="9.125" style="19" hidden="1" customWidth="1"/>
    <col min="9" max="9" width="12.875" style="19" customWidth="1"/>
    <col min="10" max="10" width="9.875" style="0" customWidth="1"/>
  </cols>
  <sheetData>
    <row r="1" spans="6:10" ht="12.75" customHeight="1">
      <c r="F1" s="56" t="s">
        <v>78</v>
      </c>
      <c r="G1" s="56"/>
      <c r="H1" s="56"/>
      <c r="I1" s="56"/>
      <c r="J1" s="56"/>
    </row>
    <row r="2" spans="6:10" ht="12.75">
      <c r="F2" s="56"/>
      <c r="G2" s="56"/>
      <c r="H2" s="56"/>
      <c r="I2" s="56"/>
      <c r="J2" s="56"/>
    </row>
    <row r="3" spans="6:10" ht="12.75">
      <c r="F3" s="56"/>
      <c r="G3" s="56"/>
      <c r="H3" s="56"/>
      <c r="I3" s="56"/>
      <c r="J3" s="56"/>
    </row>
    <row r="4" spans="6:10" ht="12.75">
      <c r="F4" s="56"/>
      <c r="G4" s="56"/>
      <c r="H4" s="56"/>
      <c r="I4" s="56"/>
      <c r="J4" s="56"/>
    </row>
    <row r="5" spans="6:10" ht="12.75">
      <c r="F5" s="56"/>
      <c r="G5" s="56"/>
      <c r="H5" s="56"/>
      <c r="I5" s="56"/>
      <c r="J5" s="56"/>
    </row>
    <row r="6" spans="6:10" ht="0.75" customHeight="1">
      <c r="F6" s="15"/>
      <c r="G6" s="17"/>
      <c r="H6" s="17"/>
      <c r="I6" s="17"/>
      <c r="J6" s="15"/>
    </row>
    <row r="7" spans="6:7" ht="12.75" customHeight="1" hidden="1">
      <c r="F7" s="10"/>
      <c r="G7" s="18"/>
    </row>
    <row r="8" spans="6:7" ht="12.75" customHeight="1" hidden="1">
      <c r="F8" s="10"/>
      <c r="G8" s="18"/>
    </row>
    <row r="9" spans="6:7" ht="12.75" customHeight="1" hidden="1">
      <c r="F9" s="10"/>
      <c r="G9" s="18"/>
    </row>
    <row r="10" ht="12.75" hidden="1"/>
    <row r="11" spans="1:9" ht="12.75" customHeight="1">
      <c r="A11" s="67" t="s">
        <v>79</v>
      </c>
      <c r="B11" s="67"/>
      <c r="C11" s="67"/>
      <c r="D11" s="67"/>
      <c r="E11" s="67"/>
      <c r="F11" s="67"/>
      <c r="G11" s="67"/>
      <c r="H11" s="67"/>
      <c r="I11" s="67"/>
    </row>
    <row r="12" spans="1:9" ht="12.75">
      <c r="A12" s="67"/>
      <c r="B12" s="67"/>
      <c r="C12" s="67"/>
      <c r="D12" s="67"/>
      <c r="E12" s="67"/>
      <c r="F12" s="67"/>
      <c r="G12" s="67"/>
      <c r="H12" s="67"/>
      <c r="I12" s="67"/>
    </row>
    <row r="14" spans="1:8" ht="12" customHeight="1">
      <c r="A14" s="68" t="s">
        <v>0</v>
      </c>
      <c r="B14" s="68"/>
      <c r="C14" s="68"/>
      <c r="D14" s="68"/>
      <c r="E14" s="68"/>
      <c r="F14" s="68"/>
      <c r="G14" s="68"/>
      <c r="H14" s="68"/>
    </row>
    <row r="15" spans="1:10" ht="12.75">
      <c r="A15" s="69" t="s">
        <v>1</v>
      </c>
      <c r="B15" s="45" t="s">
        <v>2</v>
      </c>
      <c r="C15" s="45"/>
      <c r="D15" s="45"/>
      <c r="E15" s="45"/>
      <c r="F15" s="45"/>
      <c r="G15" s="59" t="s">
        <v>21</v>
      </c>
      <c r="H15" s="57" t="s">
        <v>20</v>
      </c>
      <c r="I15" s="59" t="s">
        <v>22</v>
      </c>
      <c r="J15" s="62" t="s">
        <v>23</v>
      </c>
    </row>
    <row r="16" spans="1:10" ht="11.25" customHeight="1">
      <c r="A16" s="69"/>
      <c r="B16" s="45"/>
      <c r="C16" s="45"/>
      <c r="D16" s="45"/>
      <c r="E16" s="45"/>
      <c r="F16" s="45"/>
      <c r="G16" s="60"/>
      <c r="H16" s="58"/>
      <c r="I16" s="60"/>
      <c r="J16" s="63"/>
    </row>
    <row r="17" spans="1:7" ht="0.75" customHeight="1">
      <c r="A17" s="69"/>
      <c r="B17" s="45"/>
      <c r="C17" s="45"/>
      <c r="D17" s="45"/>
      <c r="E17" s="45"/>
      <c r="F17" s="45"/>
      <c r="G17" s="20"/>
    </row>
    <row r="18" spans="1:10" ht="12.75">
      <c r="A18" s="21" t="s">
        <v>3</v>
      </c>
      <c r="B18" s="86" t="s">
        <v>16</v>
      </c>
      <c r="C18" s="86"/>
      <c r="D18" s="86"/>
      <c r="E18" s="86"/>
      <c r="F18" s="86"/>
      <c r="G18" s="24">
        <f>G19+G25+G30+G34+G38+G28+G29+G33+G23+G21+G36</f>
        <v>29683276.91</v>
      </c>
      <c r="H18" s="24">
        <f>H19+H25+H30+H34+H38+H28+H29+H33+H23+H21+H36</f>
        <v>31753140.599999998</v>
      </c>
      <c r="I18" s="24">
        <f>I19+I25+I30+I34+I38+I28+I29+I33+I23+I21+I36+I37</f>
        <v>29609959.020000003</v>
      </c>
      <c r="J18" s="11">
        <f>I18/G18</f>
        <v>0.9975299933958673</v>
      </c>
    </row>
    <row r="19" spans="1:10" ht="12.75">
      <c r="A19" s="16" t="s">
        <v>15</v>
      </c>
      <c r="B19" s="88" t="s">
        <v>4</v>
      </c>
      <c r="C19" s="88"/>
      <c r="D19" s="88"/>
      <c r="E19" s="88"/>
      <c r="F19" s="88"/>
      <c r="G19" s="25">
        <f>G20</f>
        <v>1220211.2</v>
      </c>
      <c r="H19" s="25">
        <f>H20</f>
        <v>1479476</v>
      </c>
      <c r="I19" s="25">
        <f>I20</f>
        <v>1344311.01</v>
      </c>
      <c r="J19" s="12">
        <f aca="true" t="shared" si="0" ref="J19:J46">I19/G19</f>
        <v>1.1017035493527678</v>
      </c>
    </row>
    <row r="20" spans="1:10" ht="12.75">
      <c r="A20" s="3" t="s">
        <v>10</v>
      </c>
      <c r="B20" s="61" t="s">
        <v>5</v>
      </c>
      <c r="C20" s="61"/>
      <c r="D20" s="61"/>
      <c r="E20" s="61"/>
      <c r="F20" s="61"/>
      <c r="G20" s="43">
        <v>1220211.2</v>
      </c>
      <c r="H20" s="26">
        <v>1479476</v>
      </c>
      <c r="I20" s="26">
        <v>1344311.01</v>
      </c>
      <c r="J20" s="12">
        <f t="shared" si="0"/>
        <v>1.1017035493527678</v>
      </c>
    </row>
    <row r="21" spans="1:10" ht="22.5" customHeight="1">
      <c r="A21" s="16" t="s">
        <v>38</v>
      </c>
      <c r="B21" s="98" t="s">
        <v>24</v>
      </c>
      <c r="C21" s="99"/>
      <c r="D21" s="99"/>
      <c r="E21" s="99"/>
      <c r="F21" s="100"/>
      <c r="G21" s="27">
        <f>G22</f>
        <v>2744850</v>
      </c>
      <c r="H21" s="27">
        <f>H22</f>
        <v>2649460.15</v>
      </c>
      <c r="I21" s="27">
        <f>I22</f>
        <v>2797616.41</v>
      </c>
      <c r="J21" s="12">
        <f t="shared" si="0"/>
        <v>1.0192237863635536</v>
      </c>
    </row>
    <row r="22" spans="1:10" ht="22.5" customHeight="1">
      <c r="A22" s="3" t="s">
        <v>25</v>
      </c>
      <c r="B22" s="64" t="s">
        <v>26</v>
      </c>
      <c r="C22" s="65"/>
      <c r="D22" s="65"/>
      <c r="E22" s="65"/>
      <c r="F22" s="66"/>
      <c r="G22" s="43">
        <v>2744850</v>
      </c>
      <c r="H22" s="26">
        <v>2649460.15</v>
      </c>
      <c r="I22" s="26">
        <v>2797616.41</v>
      </c>
      <c r="J22" s="12">
        <f t="shared" si="0"/>
        <v>1.0192237863635536</v>
      </c>
    </row>
    <row r="23" spans="1:10" ht="12.75" customHeight="1">
      <c r="A23" s="2" t="s">
        <v>27</v>
      </c>
      <c r="B23" s="92" t="s">
        <v>28</v>
      </c>
      <c r="C23" s="93"/>
      <c r="D23" s="93"/>
      <c r="E23" s="93"/>
      <c r="F23" s="94"/>
      <c r="G23" s="28">
        <f>G24</f>
        <v>156362</v>
      </c>
      <c r="H23" s="28">
        <f>H24</f>
        <v>37567</v>
      </c>
      <c r="I23" s="28">
        <f>I24</f>
        <v>156362.4</v>
      </c>
      <c r="J23" s="12"/>
    </row>
    <row r="24" spans="1:10" ht="13.5" customHeight="1">
      <c r="A24" s="4" t="s">
        <v>29</v>
      </c>
      <c r="B24" s="95" t="s">
        <v>30</v>
      </c>
      <c r="C24" s="96"/>
      <c r="D24" s="96"/>
      <c r="E24" s="96"/>
      <c r="F24" s="97"/>
      <c r="G24" s="26">
        <v>156362</v>
      </c>
      <c r="H24" s="26">
        <v>37567</v>
      </c>
      <c r="I24" s="26">
        <v>156362.4</v>
      </c>
      <c r="J24" s="12"/>
    </row>
    <row r="25" spans="1:10" ht="12.75">
      <c r="A25" s="2" t="s">
        <v>11</v>
      </c>
      <c r="B25" s="87" t="s">
        <v>6</v>
      </c>
      <c r="C25" s="87"/>
      <c r="D25" s="87"/>
      <c r="E25" s="87"/>
      <c r="F25" s="87"/>
      <c r="G25" s="25">
        <f>G26+G27</f>
        <v>24480000</v>
      </c>
      <c r="H25" s="25">
        <f>H26+H27</f>
        <v>22742775.45</v>
      </c>
      <c r="I25" s="25">
        <f>I26+I27</f>
        <v>24319563.46</v>
      </c>
      <c r="J25" s="12">
        <f t="shared" si="0"/>
        <v>0.9934462197712418</v>
      </c>
    </row>
    <row r="26" spans="1:10" ht="12.75">
      <c r="A26" s="4" t="s">
        <v>60</v>
      </c>
      <c r="B26" s="61" t="s">
        <v>7</v>
      </c>
      <c r="C26" s="61"/>
      <c r="D26" s="61"/>
      <c r="E26" s="61"/>
      <c r="F26" s="61"/>
      <c r="G26" s="43">
        <v>3300000</v>
      </c>
      <c r="H26" s="26">
        <f>2278775+0.45</f>
        <v>2278775.45</v>
      </c>
      <c r="I26" s="26">
        <v>3637758.12</v>
      </c>
      <c r="J26" s="12">
        <f t="shared" si="0"/>
        <v>1.1023509454545455</v>
      </c>
    </row>
    <row r="27" spans="1:10" ht="12.75">
      <c r="A27" s="4" t="s">
        <v>61</v>
      </c>
      <c r="B27" s="61" t="s">
        <v>8</v>
      </c>
      <c r="C27" s="61"/>
      <c r="D27" s="61"/>
      <c r="E27" s="61"/>
      <c r="F27" s="61"/>
      <c r="G27" s="43">
        <v>21180000</v>
      </c>
      <c r="H27" s="26">
        <v>20464000</v>
      </c>
      <c r="I27" s="26">
        <v>20681805.34</v>
      </c>
      <c r="J27" s="12">
        <f t="shared" si="0"/>
        <v>0.9764780613786591</v>
      </c>
    </row>
    <row r="28" spans="1:10" ht="44.25" customHeight="1">
      <c r="A28" s="22" t="s">
        <v>17</v>
      </c>
      <c r="B28" s="80" t="s">
        <v>39</v>
      </c>
      <c r="C28" s="81"/>
      <c r="D28" s="81"/>
      <c r="E28" s="81"/>
      <c r="F28" s="82"/>
      <c r="G28" s="29">
        <v>6500</v>
      </c>
      <c r="H28" s="29">
        <v>10513</v>
      </c>
      <c r="I28" s="29">
        <v>6950</v>
      </c>
      <c r="J28" s="12">
        <f t="shared" si="0"/>
        <v>1.0692307692307692</v>
      </c>
    </row>
    <row r="29" spans="1:10" ht="21" customHeight="1">
      <c r="A29" s="22" t="s">
        <v>40</v>
      </c>
      <c r="B29" s="50" t="s">
        <v>41</v>
      </c>
      <c r="C29" s="51"/>
      <c r="D29" s="51"/>
      <c r="E29" s="51"/>
      <c r="F29" s="52"/>
      <c r="G29" s="29">
        <v>0</v>
      </c>
      <c r="H29" s="29">
        <v>0</v>
      </c>
      <c r="I29" s="29">
        <v>-15864.49</v>
      </c>
      <c r="J29" s="12"/>
    </row>
    <row r="30" spans="1:10" ht="53.25" customHeight="1">
      <c r="A30" s="30" t="s">
        <v>12</v>
      </c>
      <c r="B30" s="49" t="s">
        <v>42</v>
      </c>
      <c r="C30" s="49"/>
      <c r="D30" s="49"/>
      <c r="E30" s="49"/>
      <c r="F30" s="49"/>
      <c r="G30" s="31">
        <f aca="true" t="shared" si="1" ref="G30:I31">G31</f>
        <v>415829</v>
      </c>
      <c r="H30" s="31">
        <f t="shared" si="1"/>
        <v>308829</v>
      </c>
      <c r="I30" s="31">
        <f t="shared" si="1"/>
        <v>450664.42</v>
      </c>
      <c r="J30" s="12">
        <f t="shared" si="0"/>
        <v>1.083773426095823</v>
      </c>
    </row>
    <row r="31" spans="1:10" ht="45.75" customHeight="1">
      <c r="A31" s="1" t="s">
        <v>13</v>
      </c>
      <c r="B31" s="83" t="s">
        <v>43</v>
      </c>
      <c r="C31" s="84"/>
      <c r="D31" s="84"/>
      <c r="E31" s="84"/>
      <c r="F31" s="85"/>
      <c r="G31" s="32">
        <f t="shared" si="1"/>
        <v>415829</v>
      </c>
      <c r="H31" s="32">
        <f t="shared" si="1"/>
        <v>308829</v>
      </c>
      <c r="I31" s="32">
        <f t="shared" si="1"/>
        <v>450664.42</v>
      </c>
      <c r="J31" s="12">
        <f t="shared" si="0"/>
        <v>1.083773426095823</v>
      </c>
    </row>
    <row r="32" spans="1:10" ht="45.75" customHeight="1">
      <c r="A32" s="1" t="s">
        <v>14</v>
      </c>
      <c r="B32" s="89" t="s">
        <v>44</v>
      </c>
      <c r="C32" s="90"/>
      <c r="D32" s="90"/>
      <c r="E32" s="90"/>
      <c r="F32" s="91"/>
      <c r="G32" s="32">
        <v>415829</v>
      </c>
      <c r="H32" s="32">
        <v>308829</v>
      </c>
      <c r="I32" s="32">
        <v>450664.42</v>
      </c>
      <c r="J32" s="12">
        <f t="shared" si="0"/>
        <v>1.083773426095823</v>
      </c>
    </row>
    <row r="33" spans="1:10" ht="38.25" customHeight="1">
      <c r="A33" s="22" t="s">
        <v>62</v>
      </c>
      <c r="B33" s="53" t="s">
        <v>32</v>
      </c>
      <c r="C33" s="54"/>
      <c r="D33" s="54"/>
      <c r="E33" s="54"/>
      <c r="F33" s="55"/>
      <c r="G33" s="29">
        <v>205600.71</v>
      </c>
      <c r="H33" s="29">
        <v>208366</v>
      </c>
      <c r="I33" s="29">
        <v>105637.81</v>
      </c>
      <c r="J33" s="12">
        <f t="shared" si="0"/>
        <v>0.5138008035088985</v>
      </c>
    </row>
    <row r="34" spans="1:10" ht="60" customHeight="1">
      <c r="A34" s="33" t="s">
        <v>63</v>
      </c>
      <c r="B34" s="53" t="s">
        <v>45</v>
      </c>
      <c r="C34" s="54"/>
      <c r="D34" s="54"/>
      <c r="E34" s="54"/>
      <c r="F34" s="55"/>
      <c r="G34" s="34">
        <f>G35</f>
        <v>124280</v>
      </c>
      <c r="H34" s="34">
        <f>H35</f>
        <v>2149755</v>
      </c>
      <c r="I34" s="34">
        <f>I35</f>
        <v>124280</v>
      </c>
      <c r="J34" s="12"/>
    </row>
    <row r="35" spans="1:10" ht="12.75" customHeight="1">
      <c r="A35" s="5" t="s">
        <v>19</v>
      </c>
      <c r="B35" s="107" t="s">
        <v>46</v>
      </c>
      <c r="C35" s="108"/>
      <c r="D35" s="108"/>
      <c r="E35" s="108"/>
      <c r="F35" s="109"/>
      <c r="G35" s="35">
        <v>124280</v>
      </c>
      <c r="H35" s="35">
        <v>2149755</v>
      </c>
      <c r="I35" s="35">
        <v>124280</v>
      </c>
      <c r="J35" s="12"/>
    </row>
    <row r="36" spans="1:10" ht="39" customHeight="1">
      <c r="A36" s="23" t="s">
        <v>72</v>
      </c>
      <c r="B36" s="74" t="s">
        <v>73</v>
      </c>
      <c r="C36" s="75"/>
      <c r="D36" s="75"/>
      <c r="E36" s="75"/>
      <c r="F36" s="76"/>
      <c r="G36" s="36">
        <v>300000</v>
      </c>
      <c r="H36" s="35">
        <v>2149755</v>
      </c>
      <c r="I36" s="35">
        <v>300500</v>
      </c>
      <c r="J36" s="12">
        <f>I36/G36</f>
        <v>1.0016666666666667</v>
      </c>
    </row>
    <row r="37" spans="1:10" ht="37.5" customHeight="1">
      <c r="A37" s="23" t="s">
        <v>71</v>
      </c>
      <c r="B37" s="74" t="s">
        <v>59</v>
      </c>
      <c r="C37" s="75"/>
      <c r="D37" s="75"/>
      <c r="E37" s="75"/>
      <c r="F37" s="76"/>
      <c r="G37" s="36">
        <v>0</v>
      </c>
      <c r="H37" s="36">
        <v>16644</v>
      </c>
      <c r="I37" s="36">
        <v>-1900</v>
      </c>
      <c r="J37" s="12"/>
    </row>
    <row r="38" spans="1:10" ht="37.5" customHeight="1">
      <c r="A38" s="23" t="s">
        <v>47</v>
      </c>
      <c r="B38" s="74" t="s">
        <v>48</v>
      </c>
      <c r="C38" s="75"/>
      <c r="D38" s="75"/>
      <c r="E38" s="75"/>
      <c r="F38" s="76"/>
      <c r="G38" s="36">
        <v>29644</v>
      </c>
      <c r="H38" s="36">
        <v>16644</v>
      </c>
      <c r="I38" s="36">
        <v>21838</v>
      </c>
      <c r="J38" s="12">
        <f t="shared" si="0"/>
        <v>0.7366752125219269</v>
      </c>
    </row>
    <row r="39" spans="1:10" ht="12.75" customHeight="1">
      <c r="A39" s="14" t="s">
        <v>18</v>
      </c>
      <c r="B39" s="73" t="s">
        <v>49</v>
      </c>
      <c r="C39" s="73"/>
      <c r="D39" s="73"/>
      <c r="E39" s="73"/>
      <c r="F39" s="73"/>
      <c r="G39" s="37">
        <f>G40+G51</f>
        <v>22316770.09</v>
      </c>
      <c r="H39" s="37">
        <f>H40+H51</f>
        <v>14654107.4</v>
      </c>
      <c r="I39" s="37">
        <f>I40+I51+I52</f>
        <v>22239932.209999997</v>
      </c>
      <c r="J39" s="12">
        <f t="shared" si="0"/>
        <v>0.9965569444104085</v>
      </c>
    </row>
    <row r="40" spans="1:10" ht="29.25" customHeight="1">
      <c r="A40" s="7" t="s">
        <v>64</v>
      </c>
      <c r="B40" s="104" t="s">
        <v>33</v>
      </c>
      <c r="C40" s="105"/>
      <c r="D40" s="105"/>
      <c r="E40" s="105"/>
      <c r="F40" s="106"/>
      <c r="G40" s="38">
        <f>G41+G47+G49+G48+G43+G44+G46+G50+G42+G45</f>
        <v>21536770.09</v>
      </c>
      <c r="H40" s="38">
        <f>H41+H47+H49+H48+H43+H44+H46+H50+H42+H45</f>
        <v>14654106.4</v>
      </c>
      <c r="I40" s="38">
        <f>I41+I47+I49+I48+I43+I44+I46+I50+I42+I45</f>
        <v>21494932.22</v>
      </c>
      <c r="J40" s="12">
        <f t="shared" si="0"/>
        <v>0.9980573749069538</v>
      </c>
    </row>
    <row r="41" spans="1:10" ht="28.5" customHeight="1">
      <c r="A41" s="1" t="s">
        <v>50</v>
      </c>
      <c r="B41" s="110" t="s">
        <v>34</v>
      </c>
      <c r="C41" s="111"/>
      <c r="D41" s="111"/>
      <c r="E41" s="111"/>
      <c r="F41" s="112"/>
      <c r="G41" s="35">
        <v>0</v>
      </c>
      <c r="H41" s="35">
        <v>0</v>
      </c>
      <c r="I41" s="35">
        <v>0</v>
      </c>
      <c r="J41" s="12"/>
    </row>
    <row r="42" spans="1:10" ht="12.75" customHeight="1">
      <c r="A42" s="1" t="s">
        <v>65</v>
      </c>
      <c r="B42" s="110" t="s">
        <v>66</v>
      </c>
      <c r="C42" s="111"/>
      <c r="D42" s="111"/>
      <c r="E42" s="111"/>
      <c r="F42" s="112"/>
      <c r="G42" s="35"/>
      <c r="H42" s="35">
        <v>2009300</v>
      </c>
      <c r="I42" s="35">
        <v>0</v>
      </c>
      <c r="J42" s="12"/>
    </row>
    <row r="43" spans="1:10" ht="51" customHeight="1">
      <c r="A43" s="8" t="s">
        <v>51</v>
      </c>
      <c r="B43" s="46" t="s">
        <v>52</v>
      </c>
      <c r="C43" s="47"/>
      <c r="D43" s="47"/>
      <c r="E43" s="47"/>
      <c r="F43" s="48"/>
      <c r="G43" s="39">
        <v>10321881</v>
      </c>
      <c r="H43" s="39">
        <f>3651108-113196</f>
        <v>3537912</v>
      </c>
      <c r="I43" s="39">
        <v>10280091.99</v>
      </c>
      <c r="J43" s="12">
        <f t="shared" si="0"/>
        <v>0.9959514152507668</v>
      </c>
    </row>
    <row r="44" spans="1:10" s="6" customFormat="1" ht="21" customHeight="1">
      <c r="A44" s="8" t="s">
        <v>57</v>
      </c>
      <c r="B44" s="46" t="s">
        <v>58</v>
      </c>
      <c r="C44" s="47"/>
      <c r="D44" s="47"/>
      <c r="E44" s="47"/>
      <c r="F44" s="48"/>
      <c r="G44" s="39">
        <v>537418</v>
      </c>
      <c r="H44" s="39">
        <v>731383</v>
      </c>
      <c r="I44" s="39">
        <v>537410.58</v>
      </c>
      <c r="J44" s="12">
        <f t="shared" si="0"/>
        <v>0.9999861932425039</v>
      </c>
    </row>
    <row r="45" spans="1:10" s="6" customFormat="1" ht="21" customHeight="1">
      <c r="A45" s="8" t="s">
        <v>77</v>
      </c>
      <c r="B45" s="46" t="s">
        <v>76</v>
      </c>
      <c r="C45" s="47"/>
      <c r="D45" s="47"/>
      <c r="E45" s="47"/>
      <c r="F45" s="48"/>
      <c r="G45" s="39">
        <v>2805919.29</v>
      </c>
      <c r="H45" s="39">
        <v>731383</v>
      </c>
      <c r="I45" s="39">
        <v>2805919.29</v>
      </c>
      <c r="J45" s="12">
        <f>I45/G45</f>
        <v>1</v>
      </c>
    </row>
    <row r="46" spans="1:10" s="6" customFormat="1" ht="30.75" customHeight="1">
      <c r="A46" s="40" t="s">
        <v>56</v>
      </c>
      <c r="B46" s="46" t="s">
        <v>67</v>
      </c>
      <c r="C46" s="47"/>
      <c r="D46" s="47"/>
      <c r="E46" s="47"/>
      <c r="F46" s="48"/>
      <c r="G46" s="39">
        <f>5905299-654</f>
        <v>5904645</v>
      </c>
      <c r="H46" s="39">
        <v>5000000</v>
      </c>
      <c r="I46" s="39">
        <v>5904603.56</v>
      </c>
      <c r="J46" s="12">
        <f t="shared" si="0"/>
        <v>0.9999929817965347</v>
      </c>
    </row>
    <row r="47" spans="1:10" s="6" customFormat="1" ht="36" customHeight="1">
      <c r="A47" s="13" t="s">
        <v>53</v>
      </c>
      <c r="B47" s="83" t="s">
        <v>35</v>
      </c>
      <c r="C47" s="84"/>
      <c r="D47" s="84"/>
      <c r="E47" s="84"/>
      <c r="F47" s="85"/>
      <c r="G47" s="39">
        <f>62396+49004</f>
        <v>111400</v>
      </c>
      <c r="H47" s="39">
        <v>807500</v>
      </c>
      <c r="I47" s="39">
        <v>111400</v>
      </c>
      <c r="J47" s="12">
        <f aca="true" t="shared" si="2" ref="J47:J53">I47/G47</f>
        <v>1</v>
      </c>
    </row>
    <row r="48" spans="1:10" s="6" customFormat="1" ht="21" customHeight="1">
      <c r="A48" s="8" t="s">
        <v>54</v>
      </c>
      <c r="B48" s="70" t="s">
        <v>36</v>
      </c>
      <c r="C48" s="71"/>
      <c r="D48" s="71"/>
      <c r="E48" s="71"/>
      <c r="F48" s="72"/>
      <c r="G48" s="39">
        <v>238636</v>
      </c>
      <c r="H48" s="39">
        <v>205170</v>
      </c>
      <c r="I48" s="39">
        <v>238636</v>
      </c>
      <c r="J48" s="12">
        <f t="shared" si="2"/>
        <v>1</v>
      </c>
    </row>
    <row r="49" spans="1:10" s="6" customFormat="1" ht="21" customHeight="1">
      <c r="A49" s="8" t="s">
        <v>55</v>
      </c>
      <c r="B49" s="46" t="s">
        <v>37</v>
      </c>
      <c r="C49" s="47"/>
      <c r="D49" s="47"/>
      <c r="E49" s="47"/>
      <c r="F49" s="48"/>
      <c r="G49" s="41">
        <v>1405054.8</v>
      </c>
      <c r="H49" s="41">
        <v>1338772.4</v>
      </c>
      <c r="I49" s="41">
        <v>1405054.8</v>
      </c>
      <c r="J49" s="12">
        <f t="shared" si="2"/>
        <v>1</v>
      </c>
    </row>
    <row r="50" spans="1:10" s="6" customFormat="1" ht="21" customHeight="1">
      <c r="A50" s="8" t="s">
        <v>68</v>
      </c>
      <c r="B50" s="46" t="s">
        <v>69</v>
      </c>
      <c r="C50" s="47"/>
      <c r="D50" s="47"/>
      <c r="E50" s="47"/>
      <c r="F50" s="48"/>
      <c r="G50" s="41">
        <v>211816</v>
      </c>
      <c r="H50" s="41">
        <f>292686</f>
        <v>292686</v>
      </c>
      <c r="I50" s="41">
        <v>211816</v>
      </c>
      <c r="J50" s="12">
        <f t="shared" si="2"/>
        <v>1</v>
      </c>
    </row>
    <row r="51" spans="1:10" s="6" customFormat="1" ht="18" customHeight="1">
      <c r="A51" s="8" t="s">
        <v>70</v>
      </c>
      <c r="B51" s="77" t="s">
        <v>31</v>
      </c>
      <c r="C51" s="78"/>
      <c r="D51" s="78"/>
      <c r="E51" s="78"/>
      <c r="F51" s="79"/>
      <c r="G51" s="42">
        <v>780000</v>
      </c>
      <c r="H51" s="42">
        <v>1</v>
      </c>
      <c r="I51" s="42">
        <v>745000</v>
      </c>
      <c r="J51" s="12">
        <f t="shared" si="2"/>
        <v>0.9551282051282052</v>
      </c>
    </row>
    <row r="52" spans="1:10" s="6" customFormat="1" ht="36" customHeight="1">
      <c r="A52" s="44" t="s">
        <v>74</v>
      </c>
      <c r="B52" s="70" t="s">
        <v>75</v>
      </c>
      <c r="C52" s="78"/>
      <c r="D52" s="78"/>
      <c r="E52" s="78"/>
      <c r="F52" s="79"/>
      <c r="G52" s="42">
        <v>0</v>
      </c>
      <c r="H52" s="42">
        <v>1</v>
      </c>
      <c r="I52" s="42">
        <v>-0.01</v>
      </c>
      <c r="J52" s="12"/>
    </row>
    <row r="53" spans="1:10" ht="12.75" customHeight="1">
      <c r="A53" s="9"/>
      <c r="B53" s="101" t="s">
        <v>9</v>
      </c>
      <c r="C53" s="102"/>
      <c r="D53" s="102"/>
      <c r="E53" s="102"/>
      <c r="F53" s="103"/>
      <c r="G53" s="24">
        <f>G39+G18</f>
        <v>52000047</v>
      </c>
      <c r="H53" s="24">
        <f>H39+H18</f>
        <v>46407248</v>
      </c>
      <c r="I53" s="24">
        <f>I39+I18</f>
        <v>51849891.230000004</v>
      </c>
      <c r="J53" s="11">
        <f t="shared" si="2"/>
        <v>0.9971123916484154</v>
      </c>
    </row>
  </sheetData>
  <sheetProtection/>
  <mergeCells count="45">
    <mergeCell ref="B52:F52"/>
    <mergeCell ref="B53:F53"/>
    <mergeCell ref="B44:F44"/>
    <mergeCell ref="B40:F40"/>
    <mergeCell ref="B35:F35"/>
    <mergeCell ref="B42:F42"/>
    <mergeCell ref="B41:F41"/>
    <mergeCell ref="B36:F36"/>
    <mergeCell ref="B18:F18"/>
    <mergeCell ref="B25:F25"/>
    <mergeCell ref="B19:F19"/>
    <mergeCell ref="B31:F31"/>
    <mergeCell ref="B34:F34"/>
    <mergeCell ref="B32:F32"/>
    <mergeCell ref="B23:F23"/>
    <mergeCell ref="B24:F24"/>
    <mergeCell ref="B21:F21"/>
    <mergeCell ref="B51:F51"/>
    <mergeCell ref="B27:F27"/>
    <mergeCell ref="B28:F28"/>
    <mergeCell ref="B45:F45"/>
    <mergeCell ref="B47:F47"/>
    <mergeCell ref="B26:F26"/>
    <mergeCell ref="B37:F37"/>
    <mergeCell ref="B49:F49"/>
    <mergeCell ref="F1:J5"/>
    <mergeCell ref="H15:H16"/>
    <mergeCell ref="I15:I16"/>
    <mergeCell ref="B20:F20"/>
    <mergeCell ref="J15:J16"/>
    <mergeCell ref="B22:F22"/>
    <mergeCell ref="A11:I12"/>
    <mergeCell ref="G15:G16"/>
    <mergeCell ref="A14:H14"/>
    <mergeCell ref="A15:A17"/>
    <mergeCell ref="B15:F17"/>
    <mergeCell ref="B50:F50"/>
    <mergeCell ref="B30:F30"/>
    <mergeCell ref="B29:F29"/>
    <mergeCell ref="B43:F43"/>
    <mergeCell ref="B33:F33"/>
    <mergeCell ref="B48:F48"/>
    <mergeCell ref="B39:F39"/>
    <mergeCell ref="B38:F38"/>
    <mergeCell ref="B46:F46"/>
  </mergeCells>
  <printOptions/>
  <pageMargins left="0.5905511811023623" right="0.1968503937007874" top="0.1968503937007874" bottom="0.1968503937007874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2019-04-17T10:41:37Z</cp:lastPrinted>
  <dcterms:created xsi:type="dcterms:W3CDTF">2007-09-28T05:54:00Z</dcterms:created>
  <dcterms:modified xsi:type="dcterms:W3CDTF">2022-04-11T11:24:16Z</dcterms:modified>
  <cp:category/>
  <cp:version/>
  <cp:contentType/>
  <cp:contentStatus/>
</cp:coreProperties>
</file>