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<sst xmlns="http://schemas.openxmlformats.org/spreadsheetml/2006/main" count="141" uniqueCount="88">
  <si>
    <t>РАСХОДЫ</t>
  </si>
  <si>
    <t>Код раздела и подраздела БК РФ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</si>
  <si>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</si>
  <si>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</si>
  <si>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</si>
  <si>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</si>
  <si>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</si>
  <si>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</si>
  <si>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</si>
  <si>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</si>
  <si>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</si>
  <si>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</si>
  <si>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</si>
  <si>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</si>
  <si>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</si>
  <si>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</si>
  <si>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</si>
  <si>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</si>
  <si>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</si>
  <si>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</si>
  <si>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</si>
  <si>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</si>
  <si>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</si>
  <si>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</si>
  <si>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</si>
  <si>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</si>
  <si>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</si>
  <si>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</si>
  <si>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</si>
  <si>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ДеФИЦИТ</t>
  </si>
  <si>
    <t>0501</t>
  </si>
  <si>
    <t>Жилищное хозяйство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</si>
  <si>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</si>
  <si>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</si>
  <si>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</si>
  <si>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</si>
  <si>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</si>
  <si>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</si>
  <si>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</si>
  <si>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</si>
  <si>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</si>
  <si>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</si>
  <si>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</si>
  <si>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Культура и кинематография</t>
  </si>
  <si>
    <t>1100</t>
  </si>
  <si>
    <t>0106</t>
  </si>
  <si>
    <t>0402</t>
  </si>
  <si>
    <t>Топливно-энергетический комплекс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</si>
  <si>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</si>
  <si>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</si>
  <si>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</si>
  <si>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</si>
  <si>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</si>
  <si>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</si>
  <si>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</si>
  <si>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</si>
  <si>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Защита населения и территории от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</si>
  <si>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</si>
  <si>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</si>
  <si>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</si>
  <si>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</si>
  <si>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 xml:space="preserve">2013г. </t>
  </si>
  <si>
    <t>2014 г</t>
  </si>
  <si>
    <t>бюджета Туношенского сельского поселения на 2013-2014 г.  по разделам и подразделам  классификации расходов бюджетов Российской Федерации</t>
  </si>
  <si>
    <t>Условно утвержденные расходы</t>
  </si>
  <si>
    <t>Водное хозяйство</t>
  </si>
  <si>
    <t xml:space="preserve">                            Приложение 4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23.12.2011  г.  №87 </t>
  </si>
  <si>
    <t>план</t>
  </si>
  <si>
    <t>факт</t>
  </si>
  <si>
    <t>% выполнен.</t>
  </si>
  <si>
    <t>1001</t>
  </si>
  <si>
    <t>0409</t>
  </si>
  <si>
    <t>Дорожное хозяйство(дорожные фонды)</t>
  </si>
  <si>
    <t>0804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</si>
  <si>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</si>
  <si>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</si>
  <si>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</si>
  <si>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</si>
  <si>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Культура, 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</si>
  <si>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</si>
  <si>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</si>
  <si>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</si>
  <si>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0412</t>
  </si>
  <si>
    <t>Другие вопросы в области национальной экономики</t>
  </si>
  <si>
    <t>Приложение 2                                                  к к решению Муниципального Совета от 13.10.2021  № 286</t>
  </si>
  <si>
    <t>бюджета Туношенского сельского поселения за 2021 год  по разделам и подразделам  классификации расходов бюджетов Российской Федерации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</si>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</sst>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  <numFmt numFmtId="178" formatCode="0.0%"/>
    <numFmt numFmtId="179" formatCode="#,##0.00;[Red]\-#,##0.00;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/>
    </xf>
    <xf numFmtId="178" fontId="1" fillId="33" borderId="1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10" xfId="53" applyNumberFormat="1" applyFont="1" applyFill="1" applyBorder="1" applyAlignment="1" applyProtection="1">
      <alignment/>
      <protection hidden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7">
      <selection activeCell="E45" sqref="E45:F45"/>
    </sheetView>
  </sheetViews>
  <sheetFormatPr defaultColWidth="9.00390625" defaultRowHeight="12.75"/>
  <cols>
    <col min="1" max="1" width="10.875" style="7" customWidth="1"/>
    <col min="2" max="2" width="9.125" style="7" customWidth="1"/>
    <col min="3" max="3" width="14.625" style="7" customWidth="1"/>
    <col min="4" max="4" width="8.125" style="7" customWidth="1"/>
    <col min="5" max="5" width="11.25390625" style="44" customWidth="1"/>
    <col min="6" max="6" width="11.625" style="44" customWidth="1"/>
    <col min="7" max="7" width="11.25390625" style="8" customWidth="1"/>
    <col min="8" max="8" width="0.12890625" style="7" hidden="1" customWidth="1"/>
    <col min="9" max="9" width="3.875" style="7" hidden="1" customWidth="1"/>
    <col min="10" max="10" width="4.375" style="7" hidden="1" customWidth="1"/>
    <col min="11" max="11" width="0.2421875" style="7" hidden="1" customWidth="1"/>
    <col min="12" max="12" width="9.125" style="7" hidden="1" customWidth="1"/>
    <col min="13" max="13" width="2.125" style="7" customWidth="1"/>
    <col min="14" max="15" width="9.125" style="7" hidden="1" customWidth="1"/>
    <col min="16" max="16384" width="9.125" style="7" customWidth="1"/>
  </cols>
  <sheetData>
    <row r="1" ht="3.75" customHeight="1">
      <c r="H1" s="74"/>
    </row>
    <row r="2" spans="5:8" ht="11.25">
      <c r="E2" s="79" t="s">
        <v>84</v>
      </c>
      <c r="F2" s="79"/>
      <c r="G2" s="79"/>
      <c r="H2" s="74"/>
    </row>
    <row r="3" spans="5:8" ht="11.25">
      <c r="E3" s="79"/>
      <c r="F3" s="79"/>
      <c r="G3" s="79"/>
      <c r="H3" s="74"/>
    </row>
    <row r="4" spans="5:8" ht="11.25">
      <c r="E4" s="79"/>
      <c r="F4" s="79"/>
      <c r="G4" s="79"/>
      <c r="H4" s="74"/>
    </row>
    <row r="5" spans="5:8" ht="11.25">
      <c r="E5" s="45"/>
      <c r="F5" s="45"/>
      <c r="G5" s="40"/>
      <c r="H5" s="39"/>
    </row>
    <row r="6" spans="1:10" ht="11.25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1.25">
      <c r="A7" s="76" t="s">
        <v>85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1.2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ht="9.75" customHeight="1">
      <c r="G9" s="8" t="s">
        <v>52</v>
      </c>
    </row>
    <row r="10" ht="3" customHeight="1" hidden="1"/>
    <row r="11" spans="1:7" ht="68.25" customHeight="1">
      <c r="A11" s="9" t="s">
        <v>1</v>
      </c>
      <c r="B11" s="77" t="s">
        <v>2</v>
      </c>
      <c r="C11" s="77"/>
      <c r="D11" s="78"/>
      <c r="E11" s="46" t="s">
        <v>67</v>
      </c>
      <c r="F11" s="46" t="s">
        <v>68</v>
      </c>
      <c r="G11" s="18" t="s">
        <v>69</v>
      </c>
    </row>
    <row r="12" spans="1:11" ht="11.25" customHeight="1">
      <c r="A12" s="41" t="s">
        <v>15</v>
      </c>
      <c r="B12" s="66" t="s">
        <v>3</v>
      </c>
      <c r="C12" s="67"/>
      <c r="D12" s="67"/>
      <c r="E12" s="47">
        <f>E13+E14+E18+E15+E17+E16</f>
        <v>7302584.72</v>
      </c>
      <c r="F12" s="47">
        <f>F13+F14+F18+F15+F17+F16</f>
        <v>7283646.26</v>
      </c>
      <c r="G12" s="52">
        <f>F12/E12</f>
        <v>0.9974066086562293</v>
      </c>
      <c r="K12" s="12"/>
    </row>
    <row r="13" spans="1:11" ht="39.75" customHeight="1">
      <c r="A13" s="1" t="s">
        <v>16</v>
      </c>
      <c r="B13" s="68" t="s">
        <v>74</v>
      </c>
      <c r="C13" s="69"/>
      <c r="D13" s="69"/>
      <c r="E13" s="50">
        <v>867340.29</v>
      </c>
      <c r="F13" s="50">
        <v>867340.29</v>
      </c>
      <c r="G13" s="52">
        <f aca="true" t="shared" si="0" ref="G13:G45">F13/E13</f>
        <v>1</v>
      </c>
      <c r="K13" s="13"/>
    </row>
    <row r="14" spans="1:11" ht="55.5" customHeight="1">
      <c r="A14" s="1" t="s">
        <v>17</v>
      </c>
      <c r="B14" s="70" t="s">
        <v>75</v>
      </c>
      <c r="C14" s="70"/>
      <c r="D14" s="71"/>
      <c r="E14" s="50">
        <v>5384182.89</v>
      </c>
      <c r="F14" s="50">
        <v>5383244.43</v>
      </c>
      <c r="G14" s="52">
        <f t="shared" si="0"/>
        <v>0.9998257005716238</v>
      </c>
      <c r="K14" s="13"/>
    </row>
    <row r="15" spans="1:11" ht="45" customHeight="1">
      <c r="A15" s="1" t="s">
        <v>45</v>
      </c>
      <c r="B15" s="72" t="s">
        <v>48</v>
      </c>
      <c r="C15" s="73"/>
      <c r="D15" s="73"/>
      <c r="E15" s="50">
        <f>172428-0.12</f>
        <v>172427.88</v>
      </c>
      <c r="F15" s="50">
        <v>172427.88</v>
      </c>
      <c r="G15" s="52">
        <f t="shared" si="0"/>
        <v>1</v>
      </c>
      <c r="K15" s="13"/>
    </row>
    <row r="16" spans="1:11" ht="22.5" customHeight="1">
      <c r="A16" s="1" t="s">
        <v>80</v>
      </c>
      <c r="B16" s="72" t="s">
        <v>81</v>
      </c>
      <c r="C16" s="73"/>
      <c r="D16" s="73"/>
      <c r="E16" s="50">
        <v>0</v>
      </c>
      <c r="F16" s="50">
        <v>0</v>
      </c>
      <c r="G16" s="52"/>
      <c r="K16" s="13"/>
    </row>
    <row r="17" spans="1:11" ht="19.5" customHeight="1">
      <c r="A17" s="1" t="s">
        <v>53</v>
      </c>
      <c r="B17" s="64" t="s">
        <v>54</v>
      </c>
      <c r="C17" s="65"/>
      <c r="D17" s="65"/>
      <c r="E17" s="50">
        <f>50000-32000</f>
        <v>18000</v>
      </c>
      <c r="F17" s="50"/>
      <c r="G17" s="52">
        <f t="shared" si="0"/>
        <v>0</v>
      </c>
      <c r="K17" s="13"/>
    </row>
    <row r="18" spans="1:11" ht="19.5" customHeight="1">
      <c r="A18" s="1" t="s">
        <v>51</v>
      </c>
      <c r="B18" s="64" t="s">
        <v>49</v>
      </c>
      <c r="C18" s="65"/>
      <c r="D18" s="65"/>
      <c r="E18" s="50">
        <v>860633.66</v>
      </c>
      <c r="F18" s="50">
        <v>860633.66</v>
      </c>
      <c r="G18" s="52">
        <f t="shared" si="0"/>
        <v>1</v>
      </c>
      <c r="K18" s="13"/>
    </row>
    <row r="19" spans="1:11" ht="11.25" customHeight="1">
      <c r="A19" s="41" t="s">
        <v>18</v>
      </c>
      <c r="B19" s="66" t="s">
        <v>6</v>
      </c>
      <c r="C19" s="67"/>
      <c r="D19" s="67"/>
      <c r="E19" s="49">
        <f>E20</f>
        <v>238636</v>
      </c>
      <c r="F19" s="49">
        <f>F20</f>
        <v>238636</v>
      </c>
      <c r="G19" s="52">
        <f t="shared" si="0"/>
        <v>1</v>
      </c>
      <c r="K19" s="12"/>
    </row>
    <row r="20" spans="1:11" ht="20.25" customHeight="1">
      <c r="A20" s="1" t="s">
        <v>19</v>
      </c>
      <c r="B20" s="64" t="s">
        <v>50</v>
      </c>
      <c r="C20" s="65"/>
      <c r="D20" s="65"/>
      <c r="E20" s="48">
        <v>238636</v>
      </c>
      <c r="F20" s="50">
        <v>238636</v>
      </c>
      <c r="G20" s="52">
        <f t="shared" si="0"/>
        <v>1</v>
      </c>
      <c r="K20" s="13"/>
    </row>
    <row r="21" spans="1:11" ht="26.25" customHeight="1">
      <c r="A21" s="41" t="s">
        <v>20</v>
      </c>
      <c r="B21" s="66" t="s">
        <v>7</v>
      </c>
      <c r="C21" s="67"/>
      <c r="D21" s="67"/>
      <c r="E21" s="49">
        <f>E22+E23+E24</f>
        <v>685000</v>
      </c>
      <c r="F21" s="49">
        <f>F22+F23+F24</f>
        <v>685000</v>
      </c>
      <c r="G21" s="52">
        <f t="shared" si="0"/>
        <v>1</v>
      </c>
      <c r="K21" s="12"/>
    </row>
    <row r="22" spans="1:11" ht="36" customHeight="1">
      <c r="A22" s="1" t="s">
        <v>55</v>
      </c>
      <c r="B22" s="64" t="s">
        <v>76</v>
      </c>
      <c r="C22" s="65"/>
      <c r="D22" s="65"/>
      <c r="E22" s="48">
        <v>8550</v>
      </c>
      <c r="F22" s="50">
        <v>8550</v>
      </c>
      <c r="G22" s="52">
        <f t="shared" si="0"/>
        <v>1</v>
      </c>
      <c r="K22" s="13"/>
    </row>
    <row r="23" spans="1:11" ht="24" customHeight="1">
      <c r="A23" s="1" t="s">
        <v>32</v>
      </c>
      <c r="B23" s="64" t="s">
        <v>33</v>
      </c>
      <c r="C23" s="65"/>
      <c r="D23" s="65"/>
      <c r="E23" s="48">
        <v>634450</v>
      </c>
      <c r="F23" s="50">
        <v>634450</v>
      </c>
      <c r="G23" s="52">
        <f t="shared" si="0"/>
        <v>1</v>
      </c>
      <c r="K23" s="13"/>
    </row>
    <row r="24" spans="1:11" ht="24" customHeight="1">
      <c r="A24" s="1" t="s">
        <v>57</v>
      </c>
      <c r="B24" s="64" t="s">
        <v>58</v>
      </c>
      <c r="C24" s="65"/>
      <c r="D24" s="65"/>
      <c r="E24" s="48">
        <v>42000</v>
      </c>
      <c r="F24" s="50">
        <v>42000</v>
      </c>
      <c r="G24" s="52">
        <f>F24/E24</f>
        <v>1</v>
      </c>
      <c r="K24" s="13"/>
    </row>
    <row r="25" spans="1:11" ht="12.75" customHeight="1">
      <c r="A25" s="41" t="s">
        <v>34</v>
      </c>
      <c r="B25" s="80" t="s">
        <v>35</v>
      </c>
      <c r="C25" s="81"/>
      <c r="D25" s="81"/>
      <c r="E25" s="49">
        <f>E27+E26+E28</f>
        <v>17200344.65</v>
      </c>
      <c r="F25" s="49">
        <f>F27+F26+F28</f>
        <v>17158547.36</v>
      </c>
      <c r="G25" s="52">
        <f t="shared" si="0"/>
        <v>0.9975699736923586</v>
      </c>
      <c r="K25" s="13"/>
    </row>
    <row r="26" spans="1:11" ht="12.75" customHeight="1">
      <c r="A26" s="1" t="s">
        <v>36</v>
      </c>
      <c r="B26" s="72" t="s">
        <v>65</v>
      </c>
      <c r="C26" s="73"/>
      <c r="D26" s="73"/>
      <c r="E26" s="50">
        <v>19215</v>
      </c>
      <c r="F26" s="50">
        <v>19215</v>
      </c>
      <c r="G26" s="52">
        <f t="shared" si="0"/>
        <v>1</v>
      </c>
      <c r="K26" s="13"/>
    </row>
    <row r="27" spans="1:11" ht="12.75" customHeight="1">
      <c r="A27" s="1" t="s">
        <v>71</v>
      </c>
      <c r="B27" s="72" t="s">
        <v>72</v>
      </c>
      <c r="C27" s="73"/>
      <c r="D27" s="73"/>
      <c r="E27" s="51">
        <f>17112347.65-547</f>
        <v>17111800.65</v>
      </c>
      <c r="F27" s="50">
        <f>10280091.99+4444024.06+1105054.8+1118536.06+46605.66+75690.79</f>
        <v>17070003.36</v>
      </c>
      <c r="G27" s="52">
        <f t="shared" si="0"/>
        <v>0.9975573996650084</v>
      </c>
      <c r="K27" s="13"/>
    </row>
    <row r="28" spans="1:11" ht="22.5" customHeight="1">
      <c r="A28" s="1" t="s">
        <v>82</v>
      </c>
      <c r="B28" s="72" t="s">
        <v>83</v>
      </c>
      <c r="C28" s="73"/>
      <c r="D28" s="73"/>
      <c r="E28" s="51">
        <v>69329</v>
      </c>
      <c r="F28" s="50">
        <f>62396+6933</f>
        <v>69329</v>
      </c>
      <c r="G28" s="52">
        <f t="shared" si="0"/>
        <v>1</v>
      </c>
      <c r="K28" s="13"/>
    </row>
    <row r="29" spans="1:11" ht="11.25" customHeight="1">
      <c r="A29" s="41" t="s">
        <v>21</v>
      </c>
      <c r="B29" s="80" t="s">
        <v>8</v>
      </c>
      <c r="C29" s="81"/>
      <c r="D29" s="81"/>
      <c r="E29" s="49">
        <f>E32+E33+E31+E30</f>
        <v>26632051.41</v>
      </c>
      <c r="F29" s="49">
        <f>F32+F33+F31+F30</f>
        <v>26558759.27</v>
      </c>
      <c r="G29" s="52">
        <f t="shared" si="0"/>
        <v>0.9972479724197107</v>
      </c>
      <c r="K29" s="12"/>
    </row>
    <row r="30" spans="1:11" ht="11.25" customHeight="1">
      <c r="A30" s="1" t="s">
        <v>30</v>
      </c>
      <c r="B30" s="72" t="s">
        <v>31</v>
      </c>
      <c r="C30" s="73"/>
      <c r="D30" s="73"/>
      <c r="E30" s="50">
        <v>1845325.6</v>
      </c>
      <c r="F30" s="50">
        <v>1845325.6</v>
      </c>
      <c r="G30" s="52">
        <f t="shared" si="0"/>
        <v>1</v>
      </c>
      <c r="K30" s="12"/>
    </row>
    <row r="31" spans="1:11" ht="11.25" customHeight="1">
      <c r="A31" s="1" t="s">
        <v>39</v>
      </c>
      <c r="B31" s="72" t="s">
        <v>40</v>
      </c>
      <c r="C31" s="73"/>
      <c r="D31" s="73"/>
      <c r="E31" s="48">
        <v>1511823.72</v>
      </c>
      <c r="F31" s="50">
        <f>216948.21+970076.91+300000</f>
        <v>1487025.12</v>
      </c>
      <c r="G31" s="52">
        <f t="shared" si="0"/>
        <v>0.9835968971303084</v>
      </c>
      <c r="K31" s="12"/>
    </row>
    <row r="32" spans="1:11" ht="11.25" customHeight="1">
      <c r="A32" s="1" t="s">
        <v>22</v>
      </c>
      <c r="B32" s="68" t="s">
        <v>12</v>
      </c>
      <c r="C32" s="69"/>
      <c r="D32" s="69"/>
      <c r="E32" s="54">
        <f>18291955.34-107</f>
        <v>18291848.34</v>
      </c>
      <c r="F32" s="50">
        <f>1760024.83+49004+7893099.23+211816+4549883.37+408942.29+573203.62+1010056.79+1003295.06+829888.35</f>
        <v>18289213.54</v>
      </c>
      <c r="G32" s="52">
        <f t="shared" si="0"/>
        <v>0.999855957694869</v>
      </c>
      <c r="K32" s="13"/>
    </row>
    <row r="33" spans="1:11" ht="21" customHeight="1">
      <c r="A33" s="1" t="s">
        <v>27</v>
      </c>
      <c r="B33" s="64" t="s">
        <v>28</v>
      </c>
      <c r="C33" s="65"/>
      <c r="D33" s="65"/>
      <c r="E33" s="50">
        <v>4983053.75</v>
      </c>
      <c r="F33" s="50">
        <v>4937195.01</v>
      </c>
      <c r="G33" s="52">
        <f t="shared" si="0"/>
        <v>0.9907970609387867</v>
      </c>
      <c r="K33" s="13"/>
    </row>
    <row r="34" spans="1:11" ht="11.25" customHeight="1">
      <c r="A34" s="41" t="s">
        <v>23</v>
      </c>
      <c r="B34" s="66" t="s">
        <v>9</v>
      </c>
      <c r="C34" s="67"/>
      <c r="D34" s="67"/>
      <c r="E34" s="49">
        <f>E35</f>
        <v>17500</v>
      </c>
      <c r="F34" s="49">
        <f>F35</f>
        <v>17500</v>
      </c>
      <c r="G34" s="52">
        <f t="shared" si="0"/>
        <v>1</v>
      </c>
      <c r="K34" s="12"/>
    </row>
    <row r="35" spans="1:11" ht="19.5" customHeight="1">
      <c r="A35" s="1" t="s">
        <v>86</v>
      </c>
      <c r="B35" s="64" t="s">
        <v>87</v>
      </c>
      <c r="C35" s="65"/>
      <c r="D35" s="65"/>
      <c r="E35" s="48">
        <v>17500</v>
      </c>
      <c r="F35" s="50">
        <v>17500</v>
      </c>
      <c r="G35" s="52">
        <f t="shared" si="0"/>
        <v>1</v>
      </c>
      <c r="K35" s="13"/>
    </row>
    <row r="36" spans="1:11" ht="12.75" customHeight="1">
      <c r="A36" s="41" t="s">
        <v>25</v>
      </c>
      <c r="B36" s="66" t="s">
        <v>78</v>
      </c>
      <c r="C36" s="67"/>
      <c r="D36" s="67"/>
      <c r="E36" s="49">
        <f>E37+E38</f>
        <v>2445854.2199999997</v>
      </c>
      <c r="F36" s="49">
        <f>F37+F38</f>
        <v>2445854.2199999997</v>
      </c>
      <c r="G36" s="52">
        <f t="shared" si="0"/>
        <v>1</v>
      </c>
      <c r="K36" s="12"/>
    </row>
    <row r="37" spans="1:11" ht="11.25" customHeight="1">
      <c r="A37" s="1" t="s">
        <v>26</v>
      </c>
      <c r="B37" s="70" t="s">
        <v>11</v>
      </c>
      <c r="C37" s="70"/>
      <c r="D37" s="71"/>
      <c r="E37" s="48">
        <v>1814000</v>
      </c>
      <c r="F37" s="55">
        <v>1814000</v>
      </c>
      <c r="G37" s="52">
        <f t="shared" si="0"/>
        <v>1</v>
      </c>
      <c r="K37" s="13"/>
    </row>
    <row r="38" spans="1:11" ht="20.25" customHeight="1">
      <c r="A38" s="20" t="s">
        <v>73</v>
      </c>
      <c r="B38" s="70" t="s">
        <v>79</v>
      </c>
      <c r="C38" s="70"/>
      <c r="D38" s="71"/>
      <c r="E38" s="48">
        <v>631854.22</v>
      </c>
      <c r="F38" s="55">
        <v>631854.22</v>
      </c>
      <c r="G38" s="52">
        <f t="shared" si="0"/>
        <v>1</v>
      </c>
      <c r="K38" s="13"/>
    </row>
    <row r="39" spans="1:11" ht="11.25" customHeight="1">
      <c r="A39" s="42" t="s">
        <v>37</v>
      </c>
      <c r="B39" s="80" t="s">
        <v>38</v>
      </c>
      <c r="C39" s="81"/>
      <c r="D39" s="81"/>
      <c r="E39" s="49">
        <f>E40+E41</f>
        <v>1194181</v>
      </c>
      <c r="F39" s="49">
        <f>F40+F41</f>
        <v>1194163.81</v>
      </c>
      <c r="G39" s="52">
        <f t="shared" si="0"/>
        <v>0.9999856051972021</v>
      </c>
      <c r="K39" s="13"/>
    </row>
    <row r="40" spans="1:11" ht="15.75" customHeight="1">
      <c r="A40" s="21" t="s">
        <v>70</v>
      </c>
      <c r="B40" s="82" t="s">
        <v>77</v>
      </c>
      <c r="C40" s="82"/>
      <c r="D40" s="68"/>
      <c r="E40" s="48">
        <v>186291</v>
      </c>
      <c r="F40" s="50">
        <v>186291</v>
      </c>
      <c r="G40" s="52">
        <f t="shared" si="0"/>
        <v>1</v>
      </c>
      <c r="K40" s="13"/>
    </row>
    <row r="41" spans="1:11" ht="13.5" customHeight="1">
      <c r="A41" s="21" t="s">
        <v>41</v>
      </c>
      <c r="B41" s="83" t="s">
        <v>42</v>
      </c>
      <c r="C41" s="83"/>
      <c r="D41" s="64"/>
      <c r="E41" s="54">
        <v>1007890</v>
      </c>
      <c r="F41" s="56">
        <f>125172+192120.5+345290.08+345290.23</f>
        <v>1007872.81</v>
      </c>
      <c r="G41" s="53">
        <f t="shared" si="0"/>
        <v>0.9999829445673636</v>
      </c>
      <c r="K41" s="13"/>
    </row>
    <row r="42" spans="1:11" ht="20.25" customHeight="1">
      <c r="A42" s="43" t="s">
        <v>44</v>
      </c>
      <c r="B42" s="84" t="s">
        <v>14</v>
      </c>
      <c r="C42" s="84"/>
      <c r="D42" s="85"/>
      <c r="E42" s="49">
        <f>E43</f>
        <v>408745</v>
      </c>
      <c r="F42" s="49">
        <f>F43</f>
        <v>408745</v>
      </c>
      <c r="G42" s="52">
        <f t="shared" si="0"/>
        <v>1</v>
      </c>
      <c r="K42" s="13"/>
    </row>
    <row r="43" spans="1:11" ht="11.25">
      <c r="A43" s="20" t="s">
        <v>59</v>
      </c>
      <c r="B43" s="70" t="s">
        <v>60</v>
      </c>
      <c r="C43" s="70"/>
      <c r="D43" s="71"/>
      <c r="E43" s="48">
        <v>408745</v>
      </c>
      <c r="F43" s="57">
        <v>408745</v>
      </c>
      <c r="G43" s="52">
        <f t="shared" si="0"/>
        <v>1</v>
      </c>
      <c r="K43" s="13"/>
    </row>
    <row r="44" spans="1:7" ht="11.25">
      <c r="A44" s="2"/>
      <c r="B44" s="60" t="s">
        <v>13</v>
      </c>
      <c r="C44" s="61"/>
      <c r="D44" s="61"/>
      <c r="E44" s="58">
        <f>E12+E19+E21+E25+E29+E34+E36+E39+E42</f>
        <v>56124897</v>
      </c>
      <c r="F44" s="59">
        <f>F12+F19+F21+F25+F29+F34+F36+F39+F42</f>
        <v>55990851.92</v>
      </c>
      <c r="G44" s="52">
        <f t="shared" si="0"/>
        <v>0.9976116645701818</v>
      </c>
    </row>
    <row r="45" spans="1:7" ht="11.25">
      <c r="A45" s="2"/>
      <c r="B45" s="62" t="s">
        <v>29</v>
      </c>
      <c r="C45" s="63"/>
      <c r="D45" s="63"/>
      <c r="E45" s="102">
        <f>52000047-E44</f>
        <v>-4124850</v>
      </c>
      <c r="F45" s="59">
        <f>51849891.23-F44</f>
        <v>-4140960.690000005</v>
      </c>
      <c r="G45" s="52">
        <f t="shared" si="0"/>
        <v>1.0039057638459592</v>
      </c>
    </row>
  </sheetData>
  <sheetProtection/>
  <mergeCells count="39">
    <mergeCell ref="B21:D21"/>
    <mergeCell ref="B23:D23"/>
    <mergeCell ref="B34:D34"/>
    <mergeCell ref="B33:D33"/>
    <mergeCell ref="B24:D24"/>
    <mergeCell ref="B32:D32"/>
    <mergeCell ref="B25:D25"/>
    <mergeCell ref="B26:D26"/>
    <mergeCell ref="B27:D27"/>
    <mergeCell ref="B43:D43"/>
    <mergeCell ref="B40:D40"/>
    <mergeCell ref="B41:D41"/>
    <mergeCell ref="B42:D42"/>
    <mergeCell ref="B39:D39"/>
    <mergeCell ref="B38:D38"/>
    <mergeCell ref="B37:D37"/>
    <mergeCell ref="B35:D35"/>
    <mergeCell ref="B22:D22"/>
    <mergeCell ref="B36:D36"/>
    <mergeCell ref="B29:D29"/>
    <mergeCell ref="B30:D30"/>
    <mergeCell ref="B31:D31"/>
    <mergeCell ref="B28:D28"/>
    <mergeCell ref="H1:H4"/>
    <mergeCell ref="A6:J6"/>
    <mergeCell ref="A7:J8"/>
    <mergeCell ref="B11:D11"/>
    <mergeCell ref="E2:G4"/>
    <mergeCell ref="B16:D16"/>
    <mergeCell ref="B44:D44"/>
    <mergeCell ref="B45:D45"/>
    <mergeCell ref="B18:D18"/>
    <mergeCell ref="B12:D12"/>
    <mergeCell ref="B19:D19"/>
    <mergeCell ref="B20:D20"/>
    <mergeCell ref="B13:D13"/>
    <mergeCell ref="B14:D14"/>
    <mergeCell ref="B15:D15"/>
    <mergeCell ref="B17:D17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1.75390625" style="0" customWidth="1"/>
    <col min="4" max="4" width="14.625" style="0" customWidth="1"/>
    <col min="5" max="5" width="11.875" style="0" customWidth="1"/>
    <col min="6" max="6" width="12.125" style="0" customWidth="1"/>
    <col min="7" max="7" width="11.375" style="0" customWidth="1"/>
    <col min="8" max="8" width="10.875" style="0" customWidth="1"/>
    <col min="9" max="9" width="11.375" style="0" customWidth="1"/>
  </cols>
  <sheetData>
    <row r="1" spans="1:16" ht="12.75">
      <c r="A1" s="7"/>
      <c r="B1" s="7"/>
      <c r="C1" s="7"/>
      <c r="D1" s="7"/>
      <c r="E1" s="88" t="s">
        <v>66</v>
      </c>
      <c r="F1" s="88"/>
      <c r="G1" s="88"/>
      <c r="H1" s="74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88"/>
      <c r="F2" s="88"/>
      <c r="G2" s="88"/>
      <c r="H2" s="74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88"/>
      <c r="F3" s="88"/>
      <c r="G3" s="88"/>
      <c r="H3" s="74"/>
      <c r="I3" s="7"/>
      <c r="J3" s="7"/>
      <c r="K3" s="7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7"/>
      <c r="G4" s="8"/>
      <c r="H4" s="74"/>
      <c r="I4" s="7"/>
      <c r="J4" s="7"/>
      <c r="K4" s="7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75" t="s">
        <v>0</v>
      </c>
      <c r="B6" s="75"/>
      <c r="C6" s="75"/>
      <c r="D6" s="75"/>
      <c r="E6" s="75"/>
      <c r="F6" s="75"/>
      <c r="G6" s="75"/>
      <c r="H6" s="24"/>
      <c r="I6" s="24"/>
      <c r="J6" s="24"/>
      <c r="K6" s="7"/>
      <c r="L6" s="7"/>
      <c r="M6" s="7"/>
      <c r="N6" s="7"/>
      <c r="O6" s="7"/>
      <c r="P6" s="7"/>
    </row>
    <row r="7" spans="1:16" ht="12.75" customHeight="1">
      <c r="A7" s="76" t="s">
        <v>63</v>
      </c>
      <c r="B7" s="76"/>
      <c r="C7" s="76"/>
      <c r="D7" s="76"/>
      <c r="E7" s="76"/>
      <c r="F7" s="76"/>
      <c r="G7" s="76"/>
      <c r="H7" s="25"/>
      <c r="I7" s="25"/>
      <c r="J7" s="25"/>
      <c r="K7" s="7"/>
      <c r="L7" s="7"/>
      <c r="M7" s="7"/>
      <c r="N7" s="7"/>
      <c r="O7" s="7"/>
      <c r="P7" s="7"/>
    </row>
    <row r="8" spans="1:16" ht="12.75">
      <c r="A8" s="76"/>
      <c r="B8" s="76"/>
      <c r="C8" s="76"/>
      <c r="D8" s="76"/>
      <c r="E8" s="76"/>
      <c r="F8" s="76"/>
      <c r="G8" s="76"/>
      <c r="H8" s="25"/>
      <c r="I8" s="25"/>
      <c r="J8" s="25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8" t="s">
        <v>52</v>
      </c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1:16" ht="37.5" customHeight="1">
      <c r="A11" s="9" t="s">
        <v>1</v>
      </c>
      <c r="B11" s="77" t="s">
        <v>2</v>
      </c>
      <c r="C11" s="77"/>
      <c r="D11" s="77"/>
      <c r="E11" s="10" t="s">
        <v>61</v>
      </c>
      <c r="F11" s="23" t="s">
        <v>62</v>
      </c>
      <c r="G11" s="26"/>
      <c r="H11" s="27"/>
      <c r="I11" s="27"/>
      <c r="J11" s="7"/>
      <c r="K11" s="7"/>
      <c r="L11" s="7"/>
      <c r="M11" s="7"/>
      <c r="N11" s="7"/>
      <c r="O11" s="7"/>
      <c r="P11" s="7"/>
    </row>
    <row r="12" spans="1:16" ht="12.75">
      <c r="A12" s="11" t="s">
        <v>15</v>
      </c>
      <c r="B12" s="89" t="s">
        <v>3</v>
      </c>
      <c r="C12" s="90"/>
      <c r="D12" s="91"/>
      <c r="E12" s="4">
        <f>E13+E14+E16+E15</f>
        <v>4057000</v>
      </c>
      <c r="F12" s="4">
        <f>F13+F14+F16+F15</f>
        <v>4067800</v>
      </c>
      <c r="G12" s="28"/>
      <c r="H12" s="29"/>
      <c r="I12" s="29"/>
      <c r="J12" s="7"/>
      <c r="K12" s="12"/>
      <c r="L12" s="7"/>
      <c r="M12" s="7"/>
      <c r="N12" s="7"/>
      <c r="O12" s="7"/>
      <c r="P12" s="7"/>
    </row>
    <row r="13" spans="1:16" ht="38.25" customHeight="1">
      <c r="A13" s="1" t="s">
        <v>16</v>
      </c>
      <c r="B13" s="68" t="s">
        <v>4</v>
      </c>
      <c r="C13" s="69"/>
      <c r="D13" s="92"/>
      <c r="E13" s="17">
        <v>747000</v>
      </c>
      <c r="F13" s="16">
        <v>747000</v>
      </c>
      <c r="G13" s="30"/>
      <c r="H13" s="29"/>
      <c r="I13" s="29"/>
      <c r="J13" s="7"/>
      <c r="K13" s="13"/>
      <c r="L13" s="7"/>
      <c r="M13" s="7"/>
      <c r="N13" s="7"/>
      <c r="O13" s="7"/>
      <c r="P13" s="7"/>
    </row>
    <row r="14" spans="1:16" ht="57" customHeight="1">
      <c r="A14" s="1" t="s">
        <v>17</v>
      </c>
      <c r="B14" s="70" t="s">
        <v>5</v>
      </c>
      <c r="C14" s="70"/>
      <c r="D14" s="70"/>
      <c r="E14" s="23">
        <v>3238000</v>
      </c>
      <c r="F14" s="16">
        <v>3238000</v>
      </c>
      <c r="G14" s="30"/>
      <c r="H14" s="29"/>
      <c r="I14" s="29"/>
      <c r="J14" s="7"/>
      <c r="K14" s="13"/>
      <c r="L14" s="7"/>
      <c r="M14" s="7"/>
      <c r="N14" s="7"/>
      <c r="O14" s="7"/>
      <c r="P14" s="7"/>
    </row>
    <row r="15" spans="1:16" ht="16.5" customHeight="1">
      <c r="A15" s="1" t="s">
        <v>53</v>
      </c>
      <c r="B15" s="64" t="s">
        <v>54</v>
      </c>
      <c r="C15" s="65"/>
      <c r="D15" s="87"/>
      <c r="E15" s="3">
        <v>11000</v>
      </c>
      <c r="F15" s="16">
        <v>12650</v>
      </c>
      <c r="G15" s="30"/>
      <c r="H15" s="29"/>
      <c r="I15" s="29"/>
      <c r="J15" s="7"/>
      <c r="K15" s="13"/>
      <c r="L15" s="7"/>
      <c r="M15" s="7"/>
      <c r="N15" s="7"/>
      <c r="O15" s="7"/>
      <c r="P15" s="7"/>
    </row>
    <row r="16" spans="1:16" ht="16.5" customHeight="1">
      <c r="A16" s="1" t="s">
        <v>51</v>
      </c>
      <c r="B16" s="64" t="s">
        <v>49</v>
      </c>
      <c r="C16" s="65"/>
      <c r="D16" s="87"/>
      <c r="E16" s="3">
        <v>61000</v>
      </c>
      <c r="F16" s="16">
        <v>70150</v>
      </c>
      <c r="G16" s="30"/>
      <c r="H16" s="29"/>
      <c r="I16" s="29"/>
      <c r="J16" s="7"/>
      <c r="K16" s="13"/>
      <c r="L16" s="7"/>
      <c r="M16" s="7"/>
      <c r="N16" s="7"/>
      <c r="O16" s="7"/>
      <c r="P16" s="7"/>
    </row>
    <row r="17" spans="1:16" ht="12.75">
      <c r="A17" s="2" t="s">
        <v>18</v>
      </c>
      <c r="B17" s="93" t="s">
        <v>6</v>
      </c>
      <c r="C17" s="94"/>
      <c r="D17" s="95"/>
      <c r="E17" s="6">
        <f>E18</f>
        <v>380000</v>
      </c>
      <c r="F17" s="35">
        <f>F18</f>
        <v>389900</v>
      </c>
      <c r="G17" s="31"/>
      <c r="H17" s="29"/>
      <c r="I17" s="29"/>
      <c r="J17" s="7"/>
      <c r="K17" s="12"/>
      <c r="L17" s="7"/>
      <c r="M17" s="7"/>
      <c r="N17" s="7"/>
      <c r="O17" s="7"/>
      <c r="P17" s="7"/>
    </row>
    <row r="18" spans="1:16" ht="23.25" customHeight="1">
      <c r="A18" s="1" t="s">
        <v>19</v>
      </c>
      <c r="B18" s="64" t="s">
        <v>50</v>
      </c>
      <c r="C18" s="65"/>
      <c r="D18" s="87"/>
      <c r="E18" s="16">
        <v>380000</v>
      </c>
      <c r="F18" s="16">
        <v>389900</v>
      </c>
      <c r="G18" s="30"/>
      <c r="H18" s="29"/>
      <c r="I18" s="29"/>
      <c r="J18" s="7"/>
      <c r="K18" s="13"/>
      <c r="L18" s="7"/>
      <c r="M18" s="7"/>
      <c r="N18" s="7"/>
      <c r="O18" s="7"/>
      <c r="P18" s="7"/>
    </row>
    <row r="19" spans="1:16" ht="20.25" customHeight="1">
      <c r="A19" s="2" t="s">
        <v>20</v>
      </c>
      <c r="B19" s="93" t="s">
        <v>7</v>
      </c>
      <c r="C19" s="94"/>
      <c r="D19" s="95"/>
      <c r="E19" s="6">
        <f>E20+E21+E22</f>
        <v>508000</v>
      </c>
      <c r="F19" s="6">
        <f>F20+F21+F22</f>
        <v>579000</v>
      </c>
      <c r="G19" s="32"/>
      <c r="H19" s="29"/>
      <c r="I19" s="29"/>
      <c r="J19" s="7"/>
      <c r="K19" s="12"/>
      <c r="L19" s="7"/>
      <c r="M19" s="7"/>
      <c r="N19" s="7"/>
      <c r="O19" s="7"/>
      <c r="P19" s="7"/>
    </row>
    <row r="20" spans="1:16" ht="36" customHeight="1">
      <c r="A20" s="1" t="s">
        <v>55</v>
      </c>
      <c r="B20" s="64" t="s">
        <v>56</v>
      </c>
      <c r="C20" s="65"/>
      <c r="D20" s="87"/>
      <c r="E20" s="16">
        <v>5000</v>
      </c>
      <c r="F20" s="16"/>
      <c r="G20" s="30"/>
      <c r="H20" s="29"/>
      <c r="I20" s="29"/>
      <c r="J20" s="7"/>
      <c r="K20" s="13"/>
      <c r="L20" s="7"/>
      <c r="M20" s="7"/>
      <c r="N20" s="7"/>
      <c r="O20" s="7"/>
      <c r="P20" s="7"/>
    </row>
    <row r="21" spans="1:16" ht="22.5" customHeight="1">
      <c r="A21" s="1" t="s">
        <v>32</v>
      </c>
      <c r="B21" s="64" t="s">
        <v>33</v>
      </c>
      <c r="C21" s="65"/>
      <c r="D21" s="87"/>
      <c r="E21" s="16">
        <v>500000</v>
      </c>
      <c r="F21" s="16">
        <v>575000</v>
      </c>
      <c r="G21" s="30"/>
      <c r="H21" s="29"/>
      <c r="I21" s="29"/>
      <c r="J21" s="7"/>
      <c r="K21" s="13"/>
      <c r="L21" s="7"/>
      <c r="M21" s="7"/>
      <c r="N21" s="7"/>
      <c r="O21" s="7"/>
      <c r="P21" s="7"/>
    </row>
    <row r="22" spans="1:16" ht="22.5" customHeight="1">
      <c r="A22" s="1" t="s">
        <v>57</v>
      </c>
      <c r="B22" s="64" t="s">
        <v>58</v>
      </c>
      <c r="C22" s="65"/>
      <c r="D22" s="87"/>
      <c r="E22" s="16">
        <v>3000</v>
      </c>
      <c r="F22" s="16">
        <v>4000</v>
      </c>
      <c r="G22" s="30"/>
      <c r="H22" s="29"/>
      <c r="I22" s="29"/>
      <c r="J22" s="7"/>
      <c r="K22" s="13"/>
      <c r="L22" s="7"/>
      <c r="M22" s="7"/>
      <c r="N22" s="7"/>
      <c r="O22" s="7"/>
      <c r="P22" s="7"/>
    </row>
    <row r="23" spans="1:16" ht="12.75">
      <c r="A23" s="2" t="s">
        <v>34</v>
      </c>
      <c r="B23" s="96" t="s">
        <v>35</v>
      </c>
      <c r="C23" s="97"/>
      <c r="D23" s="98"/>
      <c r="E23" s="19">
        <f>E25+E24</f>
        <v>10000</v>
      </c>
      <c r="F23" s="36">
        <f>F25+F24</f>
        <v>11500</v>
      </c>
      <c r="G23" s="33"/>
      <c r="H23" s="29"/>
      <c r="I23" s="29"/>
      <c r="J23" s="7"/>
      <c r="K23" s="13"/>
      <c r="L23" s="7"/>
      <c r="M23" s="7"/>
      <c r="N23" s="7"/>
      <c r="O23" s="7"/>
      <c r="P23" s="7"/>
    </row>
    <row r="24" spans="1:16" ht="12.75">
      <c r="A24" s="1" t="s">
        <v>46</v>
      </c>
      <c r="B24" s="68" t="s">
        <v>47</v>
      </c>
      <c r="C24" s="69"/>
      <c r="D24" s="92"/>
      <c r="E24" s="17"/>
      <c r="F24" s="16"/>
      <c r="G24" s="30"/>
      <c r="H24" s="29"/>
      <c r="I24" s="29"/>
      <c r="J24" s="7"/>
      <c r="K24" s="13"/>
      <c r="L24" s="7"/>
      <c r="M24" s="7"/>
      <c r="N24" s="7"/>
      <c r="O24" s="7"/>
      <c r="P24" s="7"/>
    </row>
    <row r="25" spans="1:16" ht="12.75">
      <c r="A25" s="1" t="s">
        <v>36</v>
      </c>
      <c r="B25" s="72" t="s">
        <v>65</v>
      </c>
      <c r="C25" s="73"/>
      <c r="D25" s="99"/>
      <c r="E25" s="17">
        <v>10000</v>
      </c>
      <c r="F25" s="16">
        <v>11500</v>
      </c>
      <c r="G25" s="30"/>
      <c r="H25" s="29"/>
      <c r="I25" s="29"/>
      <c r="J25" s="7"/>
      <c r="K25" s="13"/>
      <c r="L25" s="7"/>
      <c r="M25" s="7"/>
      <c r="N25" s="7"/>
      <c r="O25" s="7"/>
      <c r="P25" s="7"/>
    </row>
    <row r="26" spans="1:16" ht="15.75" customHeight="1">
      <c r="A26" s="2" t="s">
        <v>21</v>
      </c>
      <c r="B26" s="96" t="s">
        <v>8</v>
      </c>
      <c r="C26" s="97"/>
      <c r="D26" s="98"/>
      <c r="E26" s="6">
        <f>E29+E30+E28+E27</f>
        <v>7865000</v>
      </c>
      <c r="F26" s="35">
        <f>F29+F30+F28+F27</f>
        <v>10932600</v>
      </c>
      <c r="G26" s="31"/>
      <c r="H26" s="29"/>
      <c r="I26" s="29"/>
      <c r="J26" s="7"/>
      <c r="K26" s="12"/>
      <c r="L26" s="7"/>
      <c r="M26" s="7"/>
      <c r="N26" s="7"/>
      <c r="O26" s="7"/>
      <c r="P26" s="7"/>
    </row>
    <row r="27" spans="1:16" ht="12.75">
      <c r="A27" s="1" t="s">
        <v>30</v>
      </c>
      <c r="B27" s="72" t="s">
        <v>31</v>
      </c>
      <c r="C27" s="73"/>
      <c r="D27" s="99"/>
      <c r="E27" s="17"/>
      <c r="F27" s="16"/>
      <c r="G27" s="34"/>
      <c r="H27" s="29"/>
      <c r="I27" s="29"/>
      <c r="J27" s="7"/>
      <c r="K27" s="12"/>
      <c r="L27" s="7"/>
      <c r="M27" s="7"/>
      <c r="N27" s="7"/>
      <c r="O27" s="7"/>
      <c r="P27" s="7"/>
    </row>
    <row r="28" spans="1:16" ht="12.75">
      <c r="A28" s="1" t="s">
        <v>39</v>
      </c>
      <c r="B28" s="72" t="s">
        <v>40</v>
      </c>
      <c r="C28" s="73"/>
      <c r="D28" s="99"/>
      <c r="E28" s="17">
        <v>260000</v>
      </c>
      <c r="F28" s="16">
        <v>200000</v>
      </c>
      <c r="G28" s="34"/>
      <c r="H28" s="29"/>
      <c r="I28" s="29"/>
      <c r="J28" s="7"/>
      <c r="K28" s="12"/>
      <c r="L28" s="7"/>
      <c r="M28" s="7"/>
      <c r="N28" s="7"/>
      <c r="O28" s="7"/>
      <c r="P28" s="7"/>
    </row>
    <row r="29" spans="1:16" ht="12.75">
      <c r="A29" s="1" t="s">
        <v>22</v>
      </c>
      <c r="B29" s="68" t="s">
        <v>12</v>
      </c>
      <c r="C29" s="69"/>
      <c r="D29" s="92"/>
      <c r="E29" s="17">
        <v>2820175</v>
      </c>
      <c r="F29" s="16">
        <v>4895750</v>
      </c>
      <c r="G29" s="30"/>
      <c r="H29" s="29"/>
      <c r="I29" s="29"/>
      <c r="J29" s="7"/>
      <c r="K29" s="13"/>
      <c r="L29" s="7"/>
      <c r="M29" s="7"/>
      <c r="N29" s="7"/>
      <c r="O29" s="7"/>
      <c r="P29" s="7"/>
    </row>
    <row r="30" spans="1:16" ht="22.5" customHeight="1">
      <c r="A30" s="1" t="s">
        <v>27</v>
      </c>
      <c r="B30" s="64" t="s">
        <v>28</v>
      </c>
      <c r="C30" s="65"/>
      <c r="D30" s="87"/>
      <c r="E30" s="17">
        <v>4784825</v>
      </c>
      <c r="F30" s="16">
        <v>5836850</v>
      </c>
      <c r="G30" s="30"/>
      <c r="H30" s="29"/>
      <c r="I30" s="29"/>
      <c r="J30" s="7"/>
      <c r="K30" s="13"/>
      <c r="L30" s="7"/>
      <c r="M30" s="7"/>
      <c r="N30" s="7"/>
      <c r="O30" s="7"/>
      <c r="P30" s="7"/>
    </row>
    <row r="31" spans="1:16" ht="12.75">
      <c r="A31" s="2" t="s">
        <v>23</v>
      </c>
      <c r="B31" s="93" t="s">
        <v>9</v>
      </c>
      <c r="C31" s="94"/>
      <c r="D31" s="95"/>
      <c r="E31" s="6">
        <f>E32</f>
        <v>430929</v>
      </c>
      <c r="F31" s="35">
        <f>F32</f>
        <v>450500</v>
      </c>
      <c r="G31" s="31"/>
      <c r="H31" s="29"/>
      <c r="I31" s="29"/>
      <c r="J31" s="7"/>
      <c r="K31" s="12"/>
      <c r="L31" s="7"/>
      <c r="M31" s="7"/>
      <c r="N31" s="7"/>
      <c r="O31" s="7"/>
      <c r="P31" s="7"/>
    </row>
    <row r="32" spans="1:16" ht="23.25" customHeight="1">
      <c r="A32" s="1" t="s">
        <v>24</v>
      </c>
      <c r="B32" s="64" t="s">
        <v>10</v>
      </c>
      <c r="C32" s="65"/>
      <c r="D32" s="87"/>
      <c r="E32" s="16">
        <v>430929</v>
      </c>
      <c r="F32" s="16">
        <v>450500</v>
      </c>
      <c r="G32" s="30"/>
      <c r="H32" s="29"/>
      <c r="I32" s="29"/>
      <c r="J32" s="7"/>
      <c r="K32" s="13"/>
      <c r="L32" s="7"/>
      <c r="M32" s="7"/>
      <c r="N32" s="7"/>
      <c r="O32" s="7"/>
      <c r="P32" s="7"/>
    </row>
    <row r="33" spans="1:16" ht="12.75">
      <c r="A33" s="2" t="s">
        <v>25</v>
      </c>
      <c r="B33" s="93" t="s">
        <v>43</v>
      </c>
      <c r="C33" s="94"/>
      <c r="D33" s="95"/>
      <c r="E33" s="6">
        <f>E34</f>
        <v>6180000</v>
      </c>
      <c r="F33" s="35">
        <f>F34</f>
        <v>7074500</v>
      </c>
      <c r="G33" s="32"/>
      <c r="H33" s="29"/>
      <c r="I33" s="29"/>
      <c r="J33" s="7"/>
      <c r="K33" s="12"/>
      <c r="L33" s="7"/>
      <c r="M33" s="7"/>
      <c r="N33" s="7"/>
      <c r="O33" s="7"/>
      <c r="P33" s="7"/>
    </row>
    <row r="34" spans="1:16" ht="12.75">
      <c r="A34" s="1" t="s">
        <v>26</v>
      </c>
      <c r="B34" s="70" t="s">
        <v>11</v>
      </c>
      <c r="C34" s="70"/>
      <c r="D34" s="70"/>
      <c r="E34" s="16">
        <v>6180000</v>
      </c>
      <c r="F34" s="16">
        <v>7074500</v>
      </c>
      <c r="G34" s="30"/>
      <c r="H34" s="29"/>
      <c r="I34" s="29"/>
      <c r="J34" s="7"/>
      <c r="K34" s="13"/>
      <c r="L34" s="7"/>
      <c r="M34" s="7"/>
      <c r="N34" s="7"/>
      <c r="O34" s="7"/>
      <c r="P34" s="7"/>
    </row>
    <row r="35" spans="1:16" ht="12.75">
      <c r="A35" s="15" t="s">
        <v>37</v>
      </c>
      <c r="B35" s="96" t="s">
        <v>38</v>
      </c>
      <c r="C35" s="97"/>
      <c r="D35" s="98"/>
      <c r="E35" s="19">
        <f>E36</f>
        <v>0</v>
      </c>
      <c r="F35" s="36">
        <f>F36</f>
        <v>0</v>
      </c>
      <c r="G35" s="33"/>
      <c r="H35" s="29"/>
      <c r="I35" s="29"/>
      <c r="J35" s="7"/>
      <c r="K35" s="13"/>
      <c r="L35" s="7"/>
      <c r="M35" s="7"/>
      <c r="N35" s="7"/>
      <c r="O35" s="7"/>
      <c r="P35" s="7"/>
    </row>
    <row r="36" spans="1:16" ht="12.75">
      <c r="A36" s="21" t="s">
        <v>41</v>
      </c>
      <c r="B36" s="64" t="s">
        <v>42</v>
      </c>
      <c r="C36" s="65"/>
      <c r="D36" s="87"/>
      <c r="E36" s="17"/>
      <c r="F36" s="16"/>
      <c r="G36" s="30"/>
      <c r="H36" s="29"/>
      <c r="I36" s="29"/>
      <c r="J36" s="7"/>
      <c r="K36" s="13"/>
      <c r="L36" s="7"/>
      <c r="M36" s="7"/>
      <c r="N36" s="7"/>
      <c r="O36" s="7"/>
      <c r="P36" s="7"/>
    </row>
    <row r="37" spans="1:16" ht="12.75">
      <c r="A37" s="22" t="s">
        <v>44</v>
      </c>
      <c r="B37" s="101" t="s">
        <v>14</v>
      </c>
      <c r="C37" s="101"/>
      <c r="D37" s="101"/>
      <c r="E37" s="19">
        <f>E38</f>
        <v>200000</v>
      </c>
      <c r="F37" s="36">
        <f>F38</f>
        <v>230000</v>
      </c>
      <c r="G37" s="33"/>
      <c r="H37" s="29"/>
      <c r="I37" s="29"/>
      <c r="J37" s="7"/>
      <c r="K37" s="13"/>
      <c r="L37" s="7"/>
      <c r="M37" s="7"/>
      <c r="N37" s="7"/>
      <c r="O37" s="7"/>
      <c r="P37" s="7"/>
    </row>
    <row r="38" spans="1:16" ht="23.25" customHeight="1">
      <c r="A38" s="20" t="s">
        <v>59</v>
      </c>
      <c r="B38" s="70" t="s">
        <v>60</v>
      </c>
      <c r="C38" s="70"/>
      <c r="D38" s="70"/>
      <c r="E38" s="17">
        <v>200000</v>
      </c>
      <c r="F38" s="16">
        <v>230000</v>
      </c>
      <c r="G38" s="30"/>
      <c r="H38" s="29"/>
      <c r="I38" s="29"/>
      <c r="J38" s="7"/>
      <c r="K38" s="13"/>
      <c r="L38" s="7"/>
      <c r="M38" s="7"/>
      <c r="N38" s="7"/>
      <c r="O38" s="7"/>
      <c r="P38" s="7"/>
    </row>
    <row r="39" spans="1:16" ht="12.75">
      <c r="A39" s="2"/>
      <c r="B39" s="60" t="s">
        <v>13</v>
      </c>
      <c r="C39" s="61"/>
      <c r="D39" s="86"/>
      <c r="E39" s="5">
        <f>E12+E17+E19+E26+E31+E33+E37+E35+E23</f>
        <v>19630929</v>
      </c>
      <c r="F39" s="37">
        <f>F12+F17+F19+F26+F31+F33+F37+F35+F23</f>
        <v>23735800</v>
      </c>
      <c r="G39" s="31"/>
      <c r="H39" s="29"/>
      <c r="I39" s="29"/>
      <c r="J39" s="7"/>
      <c r="K39" s="13"/>
      <c r="L39" s="7"/>
      <c r="M39" s="7"/>
      <c r="N39" s="7"/>
      <c r="O39" s="7"/>
      <c r="P39" s="7"/>
    </row>
    <row r="40" spans="1:16" ht="12.75">
      <c r="A40" s="2"/>
      <c r="B40" s="60" t="s">
        <v>64</v>
      </c>
      <c r="C40" s="61"/>
      <c r="D40" s="86"/>
      <c r="E40" s="5">
        <v>4649071</v>
      </c>
      <c r="F40" s="37">
        <v>1000000</v>
      </c>
      <c r="G40" s="31"/>
      <c r="H40" s="29"/>
      <c r="I40" s="29"/>
      <c r="J40" s="7"/>
      <c r="K40" s="13"/>
      <c r="L40" s="7"/>
      <c r="M40" s="7"/>
      <c r="N40" s="7"/>
      <c r="O40" s="7"/>
      <c r="P40" s="7"/>
    </row>
    <row r="41" spans="1:16" ht="12.75">
      <c r="A41" s="2"/>
      <c r="B41" s="60" t="s">
        <v>13</v>
      </c>
      <c r="C41" s="61"/>
      <c r="D41" s="86"/>
      <c r="E41" s="5">
        <f>E39+E40</f>
        <v>24280000</v>
      </c>
      <c r="F41" s="5">
        <f>F39+F40</f>
        <v>24735800</v>
      </c>
      <c r="G41" s="31"/>
      <c r="H41" s="29"/>
      <c r="I41" s="29"/>
      <c r="J41" s="7"/>
      <c r="K41" s="13"/>
      <c r="L41" s="7"/>
      <c r="M41" s="7"/>
      <c r="N41" s="7"/>
      <c r="O41" s="7"/>
      <c r="P41" s="7"/>
    </row>
    <row r="42" spans="1:16" ht="12.75">
      <c r="A42" s="2"/>
      <c r="B42" s="62" t="s">
        <v>29</v>
      </c>
      <c r="C42" s="63"/>
      <c r="D42" s="100"/>
      <c r="E42" s="14">
        <v>59800</v>
      </c>
      <c r="F42" s="38">
        <v>115700</v>
      </c>
      <c r="G42" s="31"/>
      <c r="H42" s="29"/>
      <c r="I42" s="29"/>
      <c r="J42" s="7"/>
      <c r="K42" s="13"/>
      <c r="L42" s="7"/>
      <c r="M42" s="7"/>
      <c r="N42" s="7"/>
      <c r="O42" s="7"/>
      <c r="P42" s="7"/>
    </row>
    <row r="43" spans="1:16" ht="12.75">
      <c r="A43" s="7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</row>
    <row r="45" spans="1:16" ht="12.75">
      <c r="A45" s="7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</row>
  </sheetData>
  <sheetProtection/>
  <mergeCells count="36">
    <mergeCell ref="B41:D41"/>
    <mergeCell ref="B38:D38"/>
    <mergeCell ref="B42:D42"/>
    <mergeCell ref="A6:G6"/>
    <mergeCell ref="A7:G8"/>
    <mergeCell ref="B36:D36"/>
    <mergeCell ref="B37:D37"/>
    <mergeCell ref="B39:D39"/>
    <mergeCell ref="B33:D33"/>
    <mergeCell ref="B27:D27"/>
    <mergeCell ref="B24:D24"/>
    <mergeCell ref="B25:D25"/>
    <mergeCell ref="B26:D26"/>
    <mergeCell ref="B28:D28"/>
    <mergeCell ref="B34:D34"/>
    <mergeCell ref="B35:D35"/>
    <mergeCell ref="B29:D29"/>
    <mergeCell ref="B30:D30"/>
    <mergeCell ref="B31:D31"/>
    <mergeCell ref="B32:D32"/>
    <mergeCell ref="B17:D17"/>
    <mergeCell ref="B18:D18"/>
    <mergeCell ref="B19:D19"/>
    <mergeCell ref="B21:D21"/>
    <mergeCell ref="B20:D20"/>
    <mergeCell ref="B23:D23"/>
    <mergeCell ref="B40:D40"/>
    <mergeCell ref="B22:D22"/>
    <mergeCell ref="H1:H4"/>
    <mergeCell ref="E1:G3"/>
    <mergeCell ref="B11:D11"/>
    <mergeCell ref="B12:D12"/>
    <mergeCell ref="B13:D13"/>
    <mergeCell ref="B14:D14"/>
    <mergeCell ref="B16:D16"/>
    <mergeCell ref="B15:D15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2014-04-09T11:16:48Z</cp:lastPrinted>
  <dcterms:created xsi:type="dcterms:W3CDTF">2007-09-28T07:04:44Z</dcterms:created>
  <dcterms:modified xsi:type="dcterms:W3CDTF">2022-04-11T11:28:36Z</dcterms:modified>
  <cp:category/>
  <cp:version/>
  <cp:contentType/>
  <cp:contentStatus/>
</cp:coreProperties>
</file>