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4 Табл.№1" sheetId="1" r:id="rId1"/>
  </sheets>
  <externalReferences>
    <externalReference r:id="rId4"/>
  </externalReferences>
  <definedNames>
    <definedName name="_xlnm.Print_Titles" localSheetId="0">'Приложение №4 Табл.№1'!$7:$7</definedName>
    <definedName name="_xlnm.Print_Area" localSheetId="0">'Приложение №4 Табл.№1'!$C$1:$L$203</definedName>
  </definedNames>
  <calcPr fullCalcOnLoad="1"/>
</workbook>
</file>

<file path=xl/sharedStrings.xml><?xml version="1.0" encoding="utf-8"?>
<sst xmlns="http://schemas.openxmlformats.org/spreadsheetml/2006/main" count="603" uniqueCount="260">
  <si>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</si>
  <si>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</si>
  <si>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</si>
  <si>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</si>
  <si>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</si>
  <si>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</si>
  <si>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</si>
  <si>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</si>
  <si>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5005910</t>
  </si>
  <si>
    <t>5005909</t>
  </si>
  <si>
    <t>5005907</t>
  </si>
  <si>
    <t>5005906</t>
  </si>
  <si>
    <t>5005118</t>
  </si>
  <si>
    <t>Непрограммные расходы</t>
  </si>
  <si>
    <t>5000000</t>
  </si>
  <si>
    <t>2117223</t>
  </si>
  <si>
    <t>2110000</t>
  </si>
  <si>
    <t>2100000</t>
  </si>
  <si>
    <t>1439501</t>
  </si>
  <si>
    <t>1430000</t>
  </si>
  <si>
    <t>1420000</t>
  </si>
  <si>
    <t>1417201</t>
  </si>
  <si>
    <t>1410000</t>
  </si>
  <si>
    <t>1400000</t>
  </si>
  <si>
    <t>1117160</t>
  </si>
  <si>
    <t>1110000</t>
  </si>
  <si>
    <t>1100000</t>
  </si>
  <si>
    <t>0415280</t>
  </si>
  <si>
    <t>0410000</t>
  </si>
  <si>
    <t>0400000</t>
  </si>
  <si>
    <t>Вид расходов</t>
  </si>
  <si>
    <t>Код целевой классификации</t>
  </si>
  <si>
    <t>Наименование</t>
  </si>
  <si>
    <t>Итого</t>
  </si>
  <si>
    <t>Бюджетные инвестиции</t>
  </si>
  <si>
    <t>Обеспечение деятельности учреждений, подведомственных учредителю в сфере культуры (учреждения культуры)</t>
  </si>
  <si>
    <t>Резервный фонд  муниципального образования</t>
  </si>
  <si>
    <t>местный бюджет                 (руб.)</t>
  </si>
  <si>
    <t>Итого                      (руб.)</t>
  </si>
  <si>
    <t>2</t>
  </si>
  <si>
    <t>5</t>
  </si>
  <si>
    <t>6</t>
  </si>
  <si>
    <t>Ведомственная целевая программа "Основные направления сохранения и развития культуры и искусства ТСП"</t>
  </si>
  <si>
    <t>другие бюджеты бюджетной системы   (руб.)</t>
  </si>
  <si>
    <t>Субвенция на осуществление полномочий Российской Федерации по осуществлению первичного воинского учета на территориях, где отсутствуют военные комиссариаты</t>
  </si>
  <si>
    <t>Муниципальная целевая программа "Поддержка молодых семей в приобретении (строительстве) жилья"</t>
  </si>
  <si>
    <t>Реализация мероприятий муниципальной целевой программы "Поддержка молодых семей в приобретении (строительстве) жилья"</t>
  </si>
  <si>
    <t>Муниципальная целевая программа "Противодействие экстремизму и профилактика терроризма на территории Туношенского сельского поселения"</t>
  </si>
  <si>
    <t>Муниципальная целевая программа "Укрепление пожарной безопасности в населенных пунктах на территории Туношенского сельского поселения"</t>
  </si>
  <si>
    <t>Муниципальная целевая программа "Комплексная программа  жилищно-коммунального хозяйства Туношенского сельского поселения"</t>
  </si>
  <si>
    <t xml:space="preserve">Контроль за исполнением бюджета поселения </t>
  </si>
  <si>
    <t>Ведомственная целевая программа "Организация деятельности Администрации Туношенского сельского поселения"</t>
  </si>
  <si>
    <t>Глава Администрации Туношенского сельского поселения</t>
  </si>
  <si>
    <t>Муниципальная программа "Охрана окружающей среды в Туношенском сельском поселении"</t>
  </si>
  <si>
    <t>05.0.00.00000</t>
  </si>
  <si>
    <t>Муниципальная программа "Обеспечение доступным и комфортным жильем населения Туношенского сельского поселения"</t>
  </si>
  <si>
    <t>05.2.00.0000</t>
  </si>
  <si>
    <t>05.2.01.00000</t>
  </si>
  <si>
    <t>Оказания муниципальной поддержки молодым семьям в улучшении жилищных условий</t>
  </si>
  <si>
    <t>Муниципальная программа "Защита населения и территории Туношенского сельского поселения от чрезвычайных ситуаций, обеспечение пожарной безопасности  и безопасности людей на водных объектах"</t>
  </si>
  <si>
    <t>10.1.00.0000</t>
  </si>
  <si>
    <t>Совершенствование системы оповещения о пожарах. Профилактика пожаров связанных с состоянием электрической проводки.</t>
  </si>
  <si>
    <t>10.1.01.00000</t>
  </si>
  <si>
    <t>10.1.01.49030</t>
  </si>
  <si>
    <t>10.1.02.00000</t>
  </si>
  <si>
    <t>Поддержание работоспособности сетей наружного пожаротушения (пожарные гидранты)</t>
  </si>
  <si>
    <t>10.1.03.00000</t>
  </si>
  <si>
    <t>Совершенствование пожарных водоемов в сельских населенных пунктах.</t>
  </si>
  <si>
    <t>10.1.02.49040</t>
  </si>
  <si>
    <t>10.1.03.49050</t>
  </si>
  <si>
    <t>10.1.04.00000</t>
  </si>
  <si>
    <t>10.1.04.49060</t>
  </si>
  <si>
    <t xml:space="preserve">Совершенствовании материально-технической базы поселения по вопросам пожарной безопасности </t>
  </si>
  <si>
    <t>10.1.05.00000</t>
  </si>
  <si>
    <t>10.1.05.49070</t>
  </si>
  <si>
    <t xml:space="preserve">Решение прочих вопросов по пожарной безопасности </t>
  </si>
  <si>
    <t xml:space="preserve">Решение прочих вопросов </t>
  </si>
  <si>
    <t>10.2.01.00000</t>
  </si>
  <si>
    <t>Совершенствование мероприятий по профилактике экстремизма и терроризма</t>
  </si>
  <si>
    <t>10.2.01.49080</t>
  </si>
  <si>
    <t>10.2.02.00000</t>
  </si>
  <si>
    <t>10.2.02.49090</t>
  </si>
  <si>
    <t>Воспитание культуры толерантности и межнационального согласия</t>
  </si>
  <si>
    <t>10.2.03.00000</t>
  </si>
  <si>
    <t>10.2.03.49100</t>
  </si>
  <si>
    <t xml:space="preserve"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актов. </t>
  </si>
  <si>
    <t>11.1.01.00000</t>
  </si>
  <si>
    <t>11.1.00.00000</t>
  </si>
  <si>
    <t>11.0.00.00000</t>
  </si>
  <si>
    <t>10.2.00.00000</t>
  </si>
  <si>
    <t>10.0.00.00000</t>
  </si>
  <si>
    <t>11.1.01.49110</t>
  </si>
  <si>
    <t>Культурно-досуговая деятельность и развитие народного творчества</t>
  </si>
  <si>
    <t>11.1.02.00000</t>
  </si>
  <si>
    <t>11.1.02.49120</t>
  </si>
  <si>
    <t>11.1.03.49130</t>
  </si>
  <si>
    <t>11.1.03.00000</t>
  </si>
  <si>
    <t>Развитие библиотечного дела</t>
  </si>
  <si>
    <t>Работа с кадрами</t>
  </si>
  <si>
    <t xml:space="preserve">Проведение аттестации специалистов </t>
  </si>
  <si>
    <t>11.1.04.00000</t>
  </si>
  <si>
    <t>11.1.04.49140</t>
  </si>
  <si>
    <t xml:space="preserve">Укрепление и развитие материально-технической базы </t>
  </si>
  <si>
    <t>Муниципальная целевая программа "Обращение с твёрдыми бытовыми отходами на территории Туношенского сельского поселения"</t>
  </si>
  <si>
    <t>12.0.00.00000</t>
  </si>
  <si>
    <t>12.1.00.00000</t>
  </si>
  <si>
    <t>12.1.01.00000</t>
  </si>
  <si>
    <t>Модернизация инфраструктуры обращения с ТБО.</t>
  </si>
  <si>
    <t>12.1.01.49150</t>
  </si>
  <si>
    <t>Устройство контейнерных площадок</t>
  </si>
  <si>
    <t>Ликвидированных несанкционированных свалок</t>
  </si>
  <si>
    <t>12.1.02.00000</t>
  </si>
  <si>
    <t>12.1.02.49160</t>
  </si>
  <si>
    <t>Муниципальная программа "Обеспечение качественными коммунальными услугами населения ТСП"</t>
  </si>
  <si>
    <t>14.0.00.00000</t>
  </si>
  <si>
    <t>14.1.00.00000</t>
  </si>
  <si>
    <t>Организация содержания жилищного фонда</t>
  </si>
  <si>
    <t>14.1.01.00000</t>
  </si>
  <si>
    <t>Отчисления на капитальный ремонт за муниципальное имущество</t>
  </si>
  <si>
    <t>14.1.01.49170</t>
  </si>
  <si>
    <t>14.1.01.49180</t>
  </si>
  <si>
    <t xml:space="preserve">Оплата за свободный муниципальный жилищный фонд </t>
  </si>
  <si>
    <t>Организация бесперебойной работы систем жизнеобеспечения и обеспечение населения коммунальными услугами</t>
  </si>
  <si>
    <t>14.1.02.00000</t>
  </si>
  <si>
    <t>14.1.02.49190</t>
  </si>
  <si>
    <t>Содержание бань</t>
  </si>
  <si>
    <t>14.1.03.00000</t>
  </si>
  <si>
    <t>Организация благоустройства и озеленения территорий поселения</t>
  </si>
  <si>
    <t>14.1.03.49200</t>
  </si>
  <si>
    <t>Содержание муниципального учреждения «Центр по благоустройству»</t>
  </si>
  <si>
    <t>Уличное освещение в населенных пунктах</t>
  </si>
  <si>
    <t>14.1.03.49210</t>
  </si>
  <si>
    <t xml:space="preserve">Выкашивание травы </t>
  </si>
  <si>
    <t>14.1.03.49220</t>
  </si>
  <si>
    <t>14.1.03.49230</t>
  </si>
  <si>
    <t>Обработка территорий общего пользования</t>
  </si>
  <si>
    <t>14.1.03.49240</t>
  </si>
  <si>
    <t>Закупка, установка и ремонт детских площадок</t>
  </si>
  <si>
    <t>14.1.03.49250</t>
  </si>
  <si>
    <t xml:space="preserve">Вывоз мусора </t>
  </si>
  <si>
    <t>14.1.03.49260</t>
  </si>
  <si>
    <t>Спиливание деревьев в населенных пунктах</t>
  </si>
  <si>
    <t>14.1.03.49270</t>
  </si>
  <si>
    <t>Прочие мероприятия по благоустройству</t>
  </si>
  <si>
    <t>Организация сбора и вывоза жидких бытовых отходов</t>
  </si>
  <si>
    <t>14.3.01.00000</t>
  </si>
  <si>
    <t>На исполнение полномочий  от ЯМР</t>
  </si>
  <si>
    <t>14.4.01.00000</t>
  </si>
  <si>
    <t>Осуществление дорожной деятельности</t>
  </si>
  <si>
    <t>14.4.01.49290</t>
  </si>
  <si>
    <t>Содержание автомобильных дорог общего пользования местного значения в границах населенных пунктах</t>
  </si>
  <si>
    <t>Ремонт автомобильных дорог общего пользования местного значения в границах населенных пунктах</t>
  </si>
  <si>
    <t>14.4.01.49300</t>
  </si>
  <si>
    <t>14.4.00.00000</t>
  </si>
  <si>
    <t>Муниципальная целевая программа "Сохранность муниципальных автомобильных дорог Туношенского сельского поселения"</t>
  </si>
  <si>
    <t>21.0.00.00000</t>
  </si>
  <si>
    <t>Муниципальная программа "Эффективная власть в ТСП"</t>
  </si>
  <si>
    <t>21.1.00.00000</t>
  </si>
  <si>
    <t>21.1.01.00000</t>
  </si>
  <si>
    <t>21.1.01.49310</t>
  </si>
  <si>
    <t>Расходы на повышение квалификации и обучение на дополнительных курсах</t>
  </si>
  <si>
    <t>21.1.01.49320</t>
  </si>
  <si>
    <t>Расходы на обслуживание и установку программного обеспечения</t>
  </si>
  <si>
    <t>21.1.02.00000</t>
  </si>
  <si>
    <t>Обеспечение эффективного  функционирования администрации поселения</t>
  </si>
  <si>
    <t>Осуществление водохозяйственынх и водоохранных мероприятий</t>
  </si>
  <si>
    <t>21.1.02.49340</t>
  </si>
  <si>
    <t>Изготовление стендов с информацией о месте запрета  и разрешения купания, о месте нахождения водоема</t>
  </si>
  <si>
    <t>21.1.03.00000</t>
  </si>
  <si>
    <t>21.1.03.49350</t>
  </si>
  <si>
    <t>Осуществление мероприятий  в области молодежной политики</t>
  </si>
  <si>
    <t>Организация проведения  молодежного слета</t>
  </si>
  <si>
    <t>21.1.04.00000</t>
  </si>
  <si>
    <t xml:space="preserve">Обеспечение социальных выплат выборному должностному лицу местного самоуправления </t>
  </si>
  <si>
    <t>Расходы, предусмотренные нормативными правовыми актами Ярославской области, Уставом Туношенского СП, решением Муниципального совета Туношенского СП связанные с социальными выплатами</t>
  </si>
  <si>
    <t>21.1.04.49370</t>
  </si>
  <si>
    <t>21.1.06.00000</t>
  </si>
  <si>
    <t>21.1.06.49420</t>
  </si>
  <si>
    <t>Сохранение памяти героев</t>
  </si>
  <si>
    <t xml:space="preserve">Содержание памятного места </t>
  </si>
  <si>
    <t>50.0.00.0000</t>
  </si>
  <si>
    <t>50.0.00.51180</t>
  </si>
  <si>
    <t>50.0.00.69010</t>
  </si>
  <si>
    <t>50.0.00.69020</t>
  </si>
  <si>
    <t>50.0.00.69030</t>
  </si>
  <si>
    <t>50.0.00.69040</t>
  </si>
  <si>
    <t>Расходы на исполнение судебных актов по искам о возмещении вреда, причиненного гражданину или юридическому лицу</t>
  </si>
  <si>
    <t>50.0.00.69070</t>
  </si>
  <si>
    <t>11.1.05.00000</t>
  </si>
  <si>
    <t>11.1.06.00000</t>
  </si>
  <si>
    <t>11.1.06.49470</t>
  </si>
  <si>
    <t xml:space="preserve">Организация работы по молодежной политике </t>
  </si>
  <si>
    <t xml:space="preserve">Организация работы по спортивной деятельности </t>
  </si>
  <si>
    <t>Повышение интереса населения к занятиям физической культурой и спортом</t>
  </si>
  <si>
    <t>14.1.01.49430</t>
  </si>
  <si>
    <t>Содержание газового оборудования</t>
  </si>
  <si>
    <t>14.1.02.49280</t>
  </si>
  <si>
    <t>14.1.01.49450</t>
  </si>
  <si>
    <t>Муниципальная программа "Развитие культуры, искусства и народного
 творчества Туношенского сельского поселения
"</t>
  </si>
  <si>
    <t>11.1.01.49520</t>
  </si>
  <si>
    <t>Межбюджетные трансферты на передачу осуществления части полномочий в сфере культуры</t>
  </si>
  <si>
    <t>50.0.00.69080</t>
  </si>
  <si>
    <t>Осуществление контроля</t>
  </si>
  <si>
    <t>Муниципальная целевая программа "Решаем вместе"</t>
  </si>
  <si>
    <t>Приведение в качественное состояние элементов благоустройства населенных пунктов</t>
  </si>
  <si>
    <t xml:space="preserve">Расходы на формирование современной городской среды за счет средств местного бюджета
</t>
  </si>
  <si>
    <t>Реконструкция, строительство шахтных колодцев</t>
  </si>
  <si>
    <t>14.3.01.10490</t>
  </si>
  <si>
    <t>Ремонт и содержание автомобильных дорог</t>
  </si>
  <si>
    <t>14.3.01.10340</t>
  </si>
  <si>
    <t>Обеспечение доступа к информации о деятельности ОМСУ</t>
  </si>
  <si>
    <t>21.1.01.49530</t>
  </si>
  <si>
    <t>Расходы на финансирование мероприятий посвященных праздничным и памятным датам</t>
  </si>
  <si>
    <t>21.1.06.49530</t>
  </si>
  <si>
    <t>Проведение выборов в законодательные (представительные) органы депутатов Муниципального Совета</t>
  </si>
  <si>
    <t>Проведение выборов Главы местного самоуправления</t>
  </si>
  <si>
    <t>50.0.00.69050</t>
  </si>
  <si>
    <t>50.0.00.69060</t>
  </si>
  <si>
    <t>11.1.05.49540</t>
  </si>
  <si>
    <t xml:space="preserve">Межбюджетный трансферт на передачу осуществления части полномочий в сфере молодежной политики </t>
  </si>
  <si>
    <t>05.2.01.L4970</t>
  </si>
  <si>
    <t>Дефицит/профицит</t>
  </si>
  <si>
    <t>Субсидия на повышение оплаты труда работников муниципальных учреждений в сфере культуры</t>
  </si>
  <si>
    <t>11.1.01.75900</t>
  </si>
  <si>
    <t>работы связанные с подготовкой технической документации</t>
  </si>
  <si>
    <t>Муниципальная  программа "Формирование современной городской среды"</t>
  </si>
  <si>
    <t>Содержание парка</t>
  </si>
  <si>
    <t>14.1.03.49550</t>
  </si>
  <si>
    <t>Привлечение различных категорий населения поселения к занятиям физической культурой и развитие массового спорта</t>
  </si>
  <si>
    <t>21.1.05.00000</t>
  </si>
  <si>
    <t>21.1.05.49380</t>
  </si>
  <si>
    <t>Приобретение формы спортивного инвентаря и оборудования по спорту</t>
  </si>
  <si>
    <t>21.1.05.49390</t>
  </si>
  <si>
    <t>21.1.07.00000</t>
  </si>
  <si>
    <t>Осуществление мероприятий  в области культурно-досуговой деятельности</t>
  </si>
  <si>
    <t>21.1.07.49520</t>
  </si>
  <si>
    <t>14.4.01.72440</t>
  </si>
  <si>
    <t>14.4.01.42440</t>
  </si>
  <si>
    <t>Расходы на финансирование дорожного хозяйства</t>
  </si>
  <si>
    <t>Расходы местного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2021год</t>
  </si>
  <si>
    <t>06.0.00.00000</t>
  </si>
  <si>
    <t>06.1.00.00000</t>
  </si>
  <si>
    <t>06.1.01.00000</t>
  </si>
  <si>
    <t>06.1.F2.55550</t>
  </si>
  <si>
    <t>06.1.01.49490</t>
  </si>
  <si>
    <t>Обустройство парка</t>
  </si>
  <si>
    <t>Благоустройство дворов многоквартирных домов</t>
  </si>
  <si>
    <t>06.1.01.49480</t>
  </si>
  <si>
    <t>Расходы на проведения мероприятий по благоустройству сельских территорий</t>
  </si>
  <si>
    <t>14.1.03.L5760</t>
  </si>
  <si>
    <t>Субсидия на реализацию мероприятий по борьбе с борщивиком</t>
  </si>
  <si>
    <t>14.1.03.46900</t>
  </si>
  <si>
    <t>14.1.03.76900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</si>
  <si>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</si>
  <si>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21.1.08.00000</t>
  </si>
  <si>
    <t xml:space="preserve">Осуществление мероприятий  в области торговли </t>
  </si>
  <si>
    <t>Проведение спортивных мероприятий на территории Туношенского сельского поселения</t>
  </si>
  <si>
    <t>21.1.08.42880</t>
  </si>
  <si>
    <t>21.1.08.72880</t>
  </si>
  <si>
    <t>Приложение 1 к решению       МС Туношенского СП                     от  15.02.2021 г.  № 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</si>
</sst>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\.00\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" fillId="0" borderId="10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3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71" fontId="2" fillId="0" borderId="0" xfId="53" applyNumberFormat="1" applyFont="1" applyFill="1" applyProtection="1">
      <alignment/>
      <protection hidden="1"/>
    </xf>
    <xf numFmtId="171" fontId="2" fillId="0" borderId="0" xfId="53" applyNumberFormat="1" applyFont="1" applyFill="1">
      <alignment/>
      <protection/>
    </xf>
    <xf numFmtId="49" fontId="2" fillId="0" borderId="0" xfId="53" applyNumberFormat="1" applyFont="1" applyFill="1" applyAlignment="1" applyProtection="1">
      <alignment horizontal="center"/>
      <protection hidden="1"/>
    </xf>
    <xf numFmtId="49" fontId="2" fillId="0" borderId="0" xfId="53" applyNumberFormat="1" applyFont="1" applyFill="1" applyAlignment="1">
      <alignment horizontal="center"/>
      <protection/>
    </xf>
    <xf numFmtId="0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13" xfId="53" applyNumberFormat="1" applyFont="1" applyFill="1" applyBorder="1" applyAlignment="1" applyProtection="1">
      <alignment horizontal="left" vertical="top" wrapText="1"/>
      <protection hidden="1"/>
    </xf>
    <xf numFmtId="49" fontId="8" fillId="33" borderId="13" xfId="53" applyNumberFormat="1" applyFont="1" applyFill="1" applyBorder="1" applyAlignment="1" applyProtection="1">
      <alignment horizontal="center" vertical="top"/>
      <protection hidden="1"/>
    </xf>
    <xf numFmtId="172" fontId="8" fillId="33" borderId="13" xfId="53" applyNumberFormat="1" applyFont="1" applyFill="1" applyBorder="1" applyAlignment="1" applyProtection="1">
      <alignment horizontal="center" vertical="top"/>
      <protection hidden="1"/>
    </xf>
    <xf numFmtId="171" fontId="8" fillId="33" borderId="13" xfId="53" applyNumberFormat="1" applyFont="1" applyFill="1" applyBorder="1" applyAlignment="1" applyProtection="1">
      <alignment horizontal="right" vertical="top"/>
      <protection hidden="1"/>
    </xf>
    <xf numFmtId="0" fontId="9" fillId="34" borderId="13" xfId="53" applyNumberFormat="1" applyFont="1" applyFill="1" applyBorder="1" applyAlignment="1" applyProtection="1">
      <alignment horizontal="left" vertical="top" wrapText="1"/>
      <protection hidden="1"/>
    </xf>
    <xf numFmtId="49" fontId="9" fillId="34" borderId="13" xfId="53" applyNumberFormat="1" applyFont="1" applyFill="1" applyBorder="1" applyAlignment="1" applyProtection="1">
      <alignment horizontal="center" vertical="top"/>
      <protection hidden="1"/>
    </xf>
    <xf numFmtId="172" fontId="9" fillId="34" borderId="13" xfId="53" applyNumberFormat="1" applyFont="1" applyFill="1" applyBorder="1" applyAlignment="1" applyProtection="1">
      <alignment horizontal="center" vertical="top"/>
      <protection hidden="1"/>
    </xf>
    <xf numFmtId="171" fontId="9" fillId="34" borderId="13" xfId="53" applyNumberFormat="1" applyFont="1" applyFill="1" applyBorder="1" applyAlignment="1" applyProtection="1">
      <alignment horizontal="right" vertical="top"/>
      <protection hidden="1"/>
    </xf>
    <xf numFmtId="0" fontId="7" fillId="0" borderId="13" xfId="53" applyNumberFormat="1" applyFont="1" applyFill="1" applyBorder="1" applyAlignment="1" applyProtection="1">
      <alignment horizontal="left" vertical="top" wrapText="1"/>
      <protection hidden="1"/>
    </xf>
    <xf numFmtId="49" fontId="7" fillId="0" borderId="13" xfId="53" applyNumberFormat="1" applyFont="1" applyFill="1" applyBorder="1" applyAlignment="1" applyProtection="1">
      <alignment horizontal="center" vertical="top"/>
      <protection hidden="1"/>
    </xf>
    <xf numFmtId="172" fontId="7" fillId="0" borderId="13" xfId="53" applyNumberFormat="1" applyFont="1" applyFill="1" applyBorder="1" applyAlignment="1" applyProtection="1">
      <alignment horizontal="center" vertical="top"/>
      <protection hidden="1"/>
    </xf>
    <xf numFmtId="171" fontId="7" fillId="0" borderId="13" xfId="53" applyNumberFormat="1" applyFont="1" applyFill="1" applyBorder="1" applyAlignment="1" applyProtection="1">
      <alignment horizontal="right" vertical="top"/>
      <protection hidden="1"/>
    </xf>
    <xf numFmtId="0" fontId="10" fillId="0" borderId="13" xfId="0" applyFont="1" applyFill="1" applyBorder="1" applyAlignment="1">
      <alignment wrapText="1"/>
    </xf>
    <xf numFmtId="0" fontId="8" fillId="35" borderId="13" xfId="53" applyFont="1" applyFill="1" applyBorder="1" applyAlignment="1" applyProtection="1">
      <alignment vertical="top"/>
      <protection hidden="1"/>
    </xf>
    <xf numFmtId="49" fontId="7" fillId="35" borderId="13" xfId="53" applyNumberFormat="1" applyFont="1" applyFill="1" applyBorder="1" applyAlignment="1" applyProtection="1">
      <alignment horizontal="center"/>
      <protection hidden="1"/>
    </xf>
    <xf numFmtId="0" fontId="7" fillId="35" borderId="13" xfId="53" applyFont="1" applyFill="1" applyBorder="1" applyAlignment="1" applyProtection="1">
      <alignment/>
      <protection hidden="1"/>
    </xf>
    <xf numFmtId="0" fontId="2" fillId="0" borderId="0" xfId="53" applyFont="1" applyFill="1" applyBorder="1" applyProtection="1">
      <alignment/>
      <protection hidden="1"/>
    </xf>
    <xf numFmtId="49" fontId="7" fillId="34" borderId="13" xfId="53" applyNumberFormat="1" applyFont="1" applyFill="1" applyBorder="1" applyAlignment="1" applyProtection="1">
      <alignment horizontal="center"/>
      <protection hidden="1"/>
    </xf>
    <xf numFmtId="0" fontId="7" fillId="34" borderId="13" xfId="53" applyFont="1" applyFill="1" applyBorder="1" applyAlignment="1" applyProtection="1">
      <alignment/>
      <protection hidden="1"/>
    </xf>
    <xf numFmtId="171" fontId="8" fillId="34" borderId="13" xfId="53" applyNumberFormat="1" applyFont="1" applyFill="1" applyBorder="1" applyAlignment="1" applyProtection="1">
      <alignment/>
      <protection hidden="1"/>
    </xf>
    <xf numFmtId="0" fontId="4" fillId="0" borderId="15" xfId="53" applyFont="1" applyFill="1" applyBorder="1" applyProtection="1">
      <alignment/>
      <protection hidden="1"/>
    </xf>
    <xf numFmtId="0" fontId="4" fillId="0" borderId="16" xfId="53" applyFont="1" applyFill="1" applyBorder="1" applyProtection="1">
      <alignment/>
      <protection hidden="1"/>
    </xf>
    <xf numFmtId="0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1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1" fontId="7" fillId="0" borderId="13" xfId="53" applyNumberFormat="1" applyFont="1" applyFill="1" applyBorder="1" applyAlignment="1" applyProtection="1">
      <alignment horizontal="right" vertical="top"/>
      <protection hidden="1" locked="0"/>
    </xf>
    <xf numFmtId="171" fontId="8" fillId="35" borderId="13" xfId="53" applyNumberFormat="1" applyFont="1" applyFill="1" applyBorder="1" applyAlignment="1" applyProtection="1">
      <alignment/>
      <protection hidden="1" locked="0"/>
    </xf>
    <xf numFmtId="0" fontId="4" fillId="0" borderId="0" xfId="53" applyFont="1" applyFill="1" applyAlignment="1" applyProtection="1">
      <alignment vertical="center"/>
      <protection hidden="1"/>
    </xf>
    <xf numFmtId="0" fontId="4" fillId="0" borderId="0" xfId="53" applyFont="1" applyFill="1" applyAlignment="1" applyProtection="1">
      <alignment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9" fillId="36" borderId="13" xfId="53" applyNumberFormat="1" applyFont="1" applyFill="1" applyBorder="1" applyAlignment="1" applyProtection="1">
      <alignment horizontal="left" vertical="top" wrapText="1"/>
      <protection hidden="1"/>
    </xf>
    <xf numFmtId="49" fontId="9" fillId="36" borderId="13" xfId="53" applyNumberFormat="1" applyFont="1" applyFill="1" applyBorder="1" applyAlignment="1" applyProtection="1">
      <alignment horizontal="center" vertical="top"/>
      <protection hidden="1"/>
    </xf>
    <xf numFmtId="172" fontId="9" fillId="36" borderId="13" xfId="53" applyNumberFormat="1" applyFont="1" applyFill="1" applyBorder="1" applyAlignment="1" applyProtection="1">
      <alignment horizontal="center" vertical="top"/>
      <protection hidden="1"/>
    </xf>
    <xf numFmtId="171" fontId="9" fillId="36" borderId="13" xfId="53" applyNumberFormat="1" applyFont="1" applyFill="1" applyBorder="1" applyAlignment="1" applyProtection="1">
      <alignment horizontal="right" vertical="top"/>
      <protection hidden="1"/>
    </xf>
    <xf numFmtId="0" fontId="10" fillId="36" borderId="13" xfId="0" applyFont="1" applyFill="1" applyBorder="1" applyAlignment="1">
      <alignment wrapText="1"/>
    </xf>
    <xf numFmtId="0" fontId="4" fillId="36" borderId="10" xfId="53" applyFont="1" applyFill="1" applyBorder="1" applyProtection="1">
      <alignment/>
      <protection hidden="1"/>
    </xf>
    <xf numFmtId="0" fontId="2" fillId="36" borderId="0" xfId="53" applyFont="1" applyFill="1">
      <alignment/>
      <protection/>
    </xf>
    <xf numFmtId="171" fontId="9" fillId="0" borderId="13" xfId="53" applyNumberFormat="1" applyFont="1" applyFill="1" applyBorder="1" applyAlignment="1" applyProtection="1">
      <alignment horizontal="right" vertical="top"/>
      <protection hidden="1"/>
    </xf>
    <xf numFmtId="0" fontId="3" fillId="34" borderId="13" xfId="53" applyFont="1" applyFill="1" applyBorder="1" applyAlignment="1" applyProtection="1">
      <alignment vertical="top"/>
      <protection hidden="1"/>
    </xf>
    <xf numFmtId="0" fontId="13" fillId="37" borderId="13" xfId="53" applyNumberFormat="1" applyFont="1" applyFill="1" applyBorder="1" applyAlignment="1" applyProtection="1">
      <alignment horizontal="left" vertical="top" wrapText="1"/>
      <protection hidden="1"/>
    </xf>
    <xf numFmtId="49" fontId="13" fillId="37" borderId="13" xfId="53" applyNumberFormat="1" applyFont="1" applyFill="1" applyBorder="1" applyAlignment="1" applyProtection="1">
      <alignment horizontal="center" vertical="top"/>
      <protection hidden="1"/>
    </xf>
    <xf numFmtId="0" fontId="9" fillId="10" borderId="13" xfId="53" applyNumberFormat="1" applyFont="1" applyFill="1" applyBorder="1" applyAlignment="1" applyProtection="1">
      <alignment horizontal="left" vertical="top" wrapText="1"/>
      <protection hidden="1"/>
    </xf>
    <xf numFmtId="49" fontId="7" fillId="38" borderId="13" xfId="53" applyNumberFormat="1" applyFont="1" applyFill="1" applyBorder="1" applyAlignment="1" applyProtection="1">
      <alignment horizontal="center" vertical="top"/>
      <protection hidden="1"/>
    </xf>
    <xf numFmtId="173" fontId="14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3" fillId="10" borderId="13" xfId="53" applyNumberFormat="1" applyFont="1" applyFill="1" applyBorder="1" applyAlignment="1" applyProtection="1">
      <alignment horizontal="center" vertical="top"/>
      <protection hidden="1"/>
    </xf>
    <xf numFmtId="49" fontId="9" fillId="39" borderId="13" xfId="53" applyNumberFormat="1" applyFont="1" applyFill="1" applyBorder="1" applyAlignment="1" applyProtection="1">
      <alignment horizontal="center" vertical="top"/>
      <protection hidden="1"/>
    </xf>
    <xf numFmtId="49" fontId="7" fillId="0" borderId="13" xfId="0" applyNumberFormat="1" applyFont="1" applyBorder="1" applyAlignment="1" applyProtection="1">
      <alignment horizontal="center" vertical="top"/>
      <protection hidden="1"/>
    </xf>
    <xf numFmtId="0" fontId="47" fillId="0" borderId="13" xfId="0" applyFont="1" applyBorder="1" applyAlignment="1">
      <alignment wrapText="1"/>
    </xf>
    <xf numFmtId="0" fontId="48" fillId="40" borderId="17" xfId="0" applyFont="1" applyFill="1" applyBorder="1" applyAlignment="1">
      <alignment vertical="top" wrapText="1"/>
    </xf>
    <xf numFmtId="0" fontId="48" fillId="40" borderId="18" xfId="0" applyFont="1" applyFill="1" applyBorder="1" applyAlignment="1">
      <alignment horizontal="center" vertical="top"/>
    </xf>
    <xf numFmtId="178" fontId="8" fillId="34" borderId="13" xfId="53" applyNumberFormat="1" applyFont="1" applyFill="1" applyBorder="1" applyAlignment="1" applyProtection="1">
      <alignment/>
      <protection hidden="1"/>
    </xf>
    <xf numFmtId="171" fontId="8" fillId="0" borderId="13" xfId="53" applyNumberFormat="1" applyFont="1" applyFill="1" applyBorder="1" applyAlignment="1" applyProtection="1">
      <alignment horizontal="right" vertical="top"/>
      <protection hidden="1"/>
    </xf>
    <xf numFmtId="178" fontId="8" fillId="35" borderId="13" xfId="53" applyNumberFormat="1" applyFont="1" applyFill="1" applyBorder="1" applyAlignment="1" applyProtection="1">
      <alignment/>
      <protection hidden="1" locked="0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1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9" xfId="53" applyNumberFormat="1" applyFont="1" applyFill="1" applyBorder="1" applyAlignment="1" applyProtection="1">
      <alignment horizontal="center" vertical="center"/>
      <protection hidden="1"/>
    </xf>
    <xf numFmtId="0" fontId="4" fillId="0" borderId="20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5" fillId="36" borderId="11" xfId="53" applyNumberFormat="1" applyFont="1" applyFill="1" applyBorder="1" applyAlignment="1" applyProtection="1">
      <alignment horizontal="center" vertical="center"/>
      <protection hidden="1"/>
    </xf>
    <xf numFmtId="0" fontId="5" fillId="36" borderId="12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2;&#1083;&#1072;&#1076;&#1077;&#1083;&#1077;&#1094;\&#1052;&#1086;&#1080;%20&#1076;&#1086;&#1082;&#1091;&#1084;&#1077;&#1085;&#1090;&#1099;\&#1041;&#1070;&#1044;&#1046;&#1045;&#1058;&#1067;%20&#1048;%20&#1048;&#1061;%20&#1048;&#1057;&#1055;&#1054;&#1051;&#1053;&#1045;&#1053;&#1048;&#1045;\&#1041;&#1102;&#1076;&#1078;&#1077;&#1090;%202016-2018\&#1055;&#1088;&#1086;&#1075;&#1085;&#1086;&#1079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год"/>
    </sheetNames>
    <sheetDataSet>
      <sheetData sheetId="0">
        <row r="30">
          <cell r="F30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showGridLines="0" tabSelected="1" view="pageBreakPreview" zoomScaleSheetLayoutView="100" zoomScalePageLayoutView="0" workbookViewId="0" topLeftCell="A1">
      <selection activeCell="K1" sqref="K1:L4"/>
    </sheetView>
  </sheetViews>
  <sheetFormatPr defaultColWidth="9.140625" defaultRowHeight="15"/>
  <cols>
    <col min="1" max="1" width="0.13671875" style="5" customWidth="1"/>
    <col min="2" max="6" width="0" style="5" hidden="1" customWidth="1"/>
    <col min="7" max="7" width="39.00390625" style="5" customWidth="1"/>
    <col min="8" max="8" width="11.57421875" style="14" customWidth="1"/>
    <col min="9" max="9" width="8.421875" style="5" customWidth="1"/>
    <col min="10" max="10" width="13.421875" style="12" customWidth="1"/>
    <col min="11" max="11" width="15.57421875" style="12" customWidth="1"/>
    <col min="12" max="12" width="16.57421875" style="12" customWidth="1"/>
    <col min="13" max="16384" width="9.140625" style="5" customWidth="1"/>
  </cols>
  <sheetData>
    <row r="1" spans="1:12" ht="15" customHeight="1">
      <c r="A1" s="2"/>
      <c r="B1" s="2"/>
      <c r="C1" s="2"/>
      <c r="D1" s="2"/>
      <c r="E1" s="2"/>
      <c r="F1" s="2"/>
      <c r="G1" s="2"/>
      <c r="H1" s="45"/>
      <c r="I1" s="45"/>
      <c r="J1" s="45"/>
      <c r="K1" s="85" t="s">
        <v>259</v>
      </c>
      <c r="L1" s="85"/>
    </row>
    <row r="2" spans="1:12" ht="15" customHeight="1">
      <c r="A2" s="2"/>
      <c r="B2" s="2"/>
      <c r="C2" s="2"/>
      <c r="D2" s="2"/>
      <c r="E2" s="2"/>
      <c r="F2" s="2"/>
      <c r="G2" s="2"/>
      <c r="H2" s="45"/>
      <c r="I2" s="45"/>
      <c r="J2" s="45"/>
      <c r="K2" s="85"/>
      <c r="L2" s="85"/>
    </row>
    <row r="3" spans="1:12" ht="15" customHeight="1">
      <c r="A3" s="2"/>
      <c r="B3" s="2"/>
      <c r="C3" s="2"/>
      <c r="D3" s="2"/>
      <c r="E3" s="2"/>
      <c r="F3" s="2"/>
      <c r="G3" s="2"/>
      <c r="H3" s="44"/>
      <c r="I3" s="44"/>
      <c r="J3" s="45"/>
      <c r="K3" s="85"/>
      <c r="L3" s="85"/>
    </row>
    <row r="4" spans="1:12" ht="14.25" customHeight="1">
      <c r="A4" s="6"/>
      <c r="B4" s="6"/>
      <c r="C4" s="6"/>
      <c r="D4" s="6"/>
      <c r="E4" s="6"/>
      <c r="F4" s="6"/>
      <c r="G4" s="6"/>
      <c r="H4" s="13"/>
      <c r="I4" s="6"/>
      <c r="J4" s="11"/>
      <c r="K4" s="85"/>
      <c r="L4" s="85"/>
    </row>
    <row r="5" spans="1:12" ht="71.25" customHeight="1">
      <c r="A5" s="2"/>
      <c r="B5" s="86" t="s">
        <v>239</v>
      </c>
      <c r="C5" s="86"/>
      <c r="D5" s="86"/>
      <c r="E5" s="86"/>
      <c r="F5" s="86"/>
      <c r="G5" s="86"/>
      <c r="H5" s="86"/>
      <c r="I5" s="86"/>
      <c r="J5" s="86"/>
      <c r="K5" s="87"/>
      <c r="L5" s="87"/>
    </row>
    <row r="6" spans="1:12" ht="14.25" customHeight="1">
      <c r="A6" s="6"/>
      <c r="B6" s="6"/>
      <c r="C6" s="6"/>
      <c r="D6" s="6"/>
      <c r="E6" s="6"/>
      <c r="F6" s="6"/>
      <c r="G6" s="6"/>
      <c r="H6" s="13"/>
      <c r="I6" s="6"/>
      <c r="J6" s="11"/>
      <c r="K6" s="11"/>
      <c r="L6" s="11"/>
    </row>
    <row r="7" spans="1:12" ht="46.5" customHeight="1">
      <c r="A7" s="2"/>
      <c r="B7" s="3"/>
      <c r="C7" s="3"/>
      <c r="D7" s="3"/>
      <c r="E7" s="4"/>
      <c r="F7" s="4"/>
      <c r="G7" s="39" t="s">
        <v>32</v>
      </c>
      <c r="H7" s="40" t="s">
        <v>31</v>
      </c>
      <c r="I7" s="39" t="s">
        <v>30</v>
      </c>
      <c r="J7" s="41" t="s">
        <v>43</v>
      </c>
      <c r="K7" s="41" t="s">
        <v>37</v>
      </c>
      <c r="L7" s="41" t="s">
        <v>38</v>
      </c>
    </row>
    <row r="8" spans="1:12" ht="12" customHeight="1">
      <c r="A8" s="2"/>
      <c r="B8" s="37"/>
      <c r="C8" s="37"/>
      <c r="D8" s="37"/>
      <c r="E8" s="38"/>
      <c r="F8" s="38"/>
      <c r="G8" s="15">
        <v>1</v>
      </c>
      <c r="H8" s="16" t="s">
        <v>39</v>
      </c>
      <c r="I8" s="15">
        <v>3</v>
      </c>
      <c r="J8" s="16">
        <v>4</v>
      </c>
      <c r="K8" s="16" t="s">
        <v>40</v>
      </c>
      <c r="L8" s="16" t="s">
        <v>41</v>
      </c>
    </row>
    <row r="9" spans="1:12" ht="33.75" customHeight="1">
      <c r="A9" s="1"/>
      <c r="B9" s="79" t="s">
        <v>29</v>
      </c>
      <c r="C9" s="79"/>
      <c r="D9" s="79"/>
      <c r="E9" s="79"/>
      <c r="F9" s="80"/>
      <c r="G9" s="17" t="s">
        <v>55</v>
      </c>
      <c r="H9" s="18" t="s">
        <v>54</v>
      </c>
      <c r="I9" s="19" t="s">
        <v>0</v>
      </c>
      <c r="J9" s="20">
        <f>J10</f>
        <v>378701</v>
      </c>
      <c r="K9" s="20">
        <f>K10</f>
        <v>174374</v>
      </c>
      <c r="L9" s="20">
        <f>J9+K9</f>
        <v>553075</v>
      </c>
    </row>
    <row r="10" spans="1:12" ht="45.75" customHeight="1">
      <c r="A10" s="1"/>
      <c r="B10" s="77" t="s">
        <v>28</v>
      </c>
      <c r="C10" s="77"/>
      <c r="D10" s="77"/>
      <c r="E10" s="77"/>
      <c r="F10" s="78"/>
      <c r="G10" s="21" t="s">
        <v>45</v>
      </c>
      <c r="H10" s="22" t="s">
        <v>56</v>
      </c>
      <c r="I10" s="23" t="s">
        <v>0</v>
      </c>
      <c r="J10" s="24">
        <f aca="true" t="shared" si="0" ref="J10:K12">J11</f>
        <v>378701</v>
      </c>
      <c r="K10" s="24">
        <f t="shared" si="0"/>
        <v>174374</v>
      </c>
      <c r="L10" s="24">
        <f aca="true" t="shared" si="1" ref="L10:L22">J10+K10</f>
        <v>553075</v>
      </c>
    </row>
    <row r="11" spans="1:12" ht="54.75" customHeight="1">
      <c r="A11" s="1"/>
      <c r="B11" s="77" t="s">
        <v>28</v>
      </c>
      <c r="C11" s="77"/>
      <c r="D11" s="77"/>
      <c r="E11" s="77"/>
      <c r="F11" s="78"/>
      <c r="G11" s="52" t="s">
        <v>46</v>
      </c>
      <c r="H11" s="49" t="s">
        <v>57</v>
      </c>
      <c r="I11" s="50" t="s">
        <v>0</v>
      </c>
      <c r="J11" s="51">
        <f t="shared" si="0"/>
        <v>378701</v>
      </c>
      <c r="K11" s="51">
        <f t="shared" si="0"/>
        <v>174374</v>
      </c>
      <c r="L11" s="51">
        <f t="shared" si="1"/>
        <v>553075</v>
      </c>
    </row>
    <row r="12" spans="1:12" ht="23.25">
      <c r="A12" s="1"/>
      <c r="B12" s="73" t="s">
        <v>27</v>
      </c>
      <c r="C12" s="73"/>
      <c r="D12" s="73"/>
      <c r="E12" s="73"/>
      <c r="F12" s="74"/>
      <c r="G12" s="29" t="s">
        <v>58</v>
      </c>
      <c r="H12" s="26" t="s">
        <v>220</v>
      </c>
      <c r="I12" s="27" t="s">
        <v>0</v>
      </c>
      <c r="J12" s="55">
        <f t="shared" si="0"/>
        <v>378701</v>
      </c>
      <c r="K12" s="55">
        <f t="shared" si="0"/>
        <v>174374</v>
      </c>
      <c r="L12" s="55">
        <f t="shared" si="1"/>
        <v>553075</v>
      </c>
    </row>
    <row r="13" spans="1:12" ht="15.75">
      <c r="A13" s="1"/>
      <c r="B13" s="71">
        <v>300</v>
      </c>
      <c r="C13" s="71"/>
      <c r="D13" s="71"/>
      <c r="E13" s="71"/>
      <c r="F13" s="72"/>
      <c r="G13" s="25" t="s">
        <v>5</v>
      </c>
      <c r="H13" s="26" t="s">
        <v>0</v>
      </c>
      <c r="I13" s="27">
        <v>300</v>
      </c>
      <c r="J13" s="28">
        <v>378701</v>
      </c>
      <c r="K13" s="42">
        <v>174374</v>
      </c>
      <c r="L13" s="55">
        <f t="shared" si="1"/>
        <v>553075</v>
      </c>
    </row>
    <row r="14" spans="1:12" ht="33.75" customHeight="1">
      <c r="A14" s="1"/>
      <c r="B14" s="79" t="s">
        <v>29</v>
      </c>
      <c r="C14" s="79"/>
      <c r="D14" s="79"/>
      <c r="E14" s="79"/>
      <c r="F14" s="80"/>
      <c r="G14" s="57" t="s">
        <v>225</v>
      </c>
      <c r="H14" s="58" t="s">
        <v>240</v>
      </c>
      <c r="I14" s="19" t="s">
        <v>0</v>
      </c>
      <c r="J14" s="20">
        <f>J15</f>
        <v>4965745</v>
      </c>
      <c r="K14" s="20">
        <f>K15</f>
        <v>1257275</v>
      </c>
      <c r="L14" s="20">
        <f t="shared" si="1"/>
        <v>6223020</v>
      </c>
    </row>
    <row r="15" spans="1:12" ht="45.75" customHeight="1">
      <c r="A15" s="1"/>
      <c r="B15" s="77" t="s">
        <v>28</v>
      </c>
      <c r="C15" s="77"/>
      <c r="D15" s="77"/>
      <c r="E15" s="77"/>
      <c r="F15" s="78"/>
      <c r="G15" s="59" t="s">
        <v>203</v>
      </c>
      <c r="H15" s="62" t="s">
        <v>241</v>
      </c>
      <c r="I15" s="23" t="s">
        <v>0</v>
      </c>
      <c r="J15" s="24">
        <f>J16</f>
        <v>4965745</v>
      </c>
      <c r="K15" s="24">
        <f>K16</f>
        <v>1257275</v>
      </c>
      <c r="L15" s="24">
        <f t="shared" si="1"/>
        <v>6223020</v>
      </c>
    </row>
    <row r="16" spans="1:12" ht="54.75" customHeight="1">
      <c r="A16" s="1"/>
      <c r="B16" s="77" t="s">
        <v>28</v>
      </c>
      <c r="C16" s="77"/>
      <c r="D16" s="77"/>
      <c r="E16" s="77"/>
      <c r="F16" s="78"/>
      <c r="G16" s="48" t="s">
        <v>204</v>
      </c>
      <c r="H16" s="63" t="s">
        <v>242</v>
      </c>
      <c r="I16" s="50" t="s">
        <v>0</v>
      </c>
      <c r="J16" s="51">
        <f>J17+J19</f>
        <v>4965745</v>
      </c>
      <c r="K16" s="51">
        <f>K17+K19+K21</f>
        <v>1257275</v>
      </c>
      <c r="L16" s="51">
        <f t="shared" si="1"/>
        <v>6223020</v>
      </c>
    </row>
    <row r="17" spans="1:12" ht="33.75">
      <c r="A17" s="1"/>
      <c r="B17" s="73" t="s">
        <v>27</v>
      </c>
      <c r="C17" s="73"/>
      <c r="D17" s="73"/>
      <c r="E17" s="73"/>
      <c r="F17" s="74"/>
      <c r="G17" s="25" t="s">
        <v>205</v>
      </c>
      <c r="H17" s="60" t="s">
        <v>243</v>
      </c>
      <c r="I17" s="27"/>
      <c r="J17" s="28">
        <f aca="true" t="shared" si="2" ref="J17:K21">J18</f>
        <v>4965745</v>
      </c>
      <c r="K17" s="28">
        <f t="shared" si="2"/>
        <v>322611</v>
      </c>
      <c r="L17" s="28">
        <f t="shared" si="1"/>
        <v>5288356</v>
      </c>
    </row>
    <row r="18" spans="1:12" ht="22.5">
      <c r="A18" s="1"/>
      <c r="B18" s="71">
        <v>300</v>
      </c>
      <c r="C18" s="71"/>
      <c r="D18" s="71"/>
      <c r="E18" s="71"/>
      <c r="F18" s="72"/>
      <c r="G18" s="25" t="s">
        <v>2</v>
      </c>
      <c r="H18" s="61"/>
      <c r="I18" s="27">
        <v>200</v>
      </c>
      <c r="J18" s="42">
        <f>3670103+1295642</f>
        <v>4965745</v>
      </c>
      <c r="K18" s="28">
        <f>73755+187600+61256</f>
        <v>322611</v>
      </c>
      <c r="L18" s="28">
        <f t="shared" si="1"/>
        <v>5288356</v>
      </c>
    </row>
    <row r="19" spans="1:12" ht="15.75">
      <c r="A19" s="1"/>
      <c r="B19" s="73" t="s">
        <v>27</v>
      </c>
      <c r="C19" s="73"/>
      <c r="D19" s="73"/>
      <c r="E19" s="73"/>
      <c r="F19" s="74"/>
      <c r="G19" s="25" t="s">
        <v>245</v>
      </c>
      <c r="H19" s="26" t="s">
        <v>244</v>
      </c>
      <c r="I19" s="27"/>
      <c r="J19" s="28">
        <f t="shared" si="2"/>
        <v>0</v>
      </c>
      <c r="K19" s="28">
        <f t="shared" si="2"/>
        <v>753537</v>
      </c>
      <c r="L19" s="28">
        <f t="shared" si="1"/>
        <v>753537</v>
      </c>
    </row>
    <row r="20" spans="1:12" ht="15.75">
      <c r="A20" s="1"/>
      <c r="B20" s="71">
        <v>300</v>
      </c>
      <c r="C20" s="71"/>
      <c r="D20" s="71"/>
      <c r="E20" s="71"/>
      <c r="F20" s="72"/>
      <c r="G20" s="25"/>
      <c r="H20" s="26" t="s">
        <v>0</v>
      </c>
      <c r="I20" s="27">
        <v>200</v>
      </c>
      <c r="J20" s="42"/>
      <c r="K20" s="28">
        <f>814793-61256</f>
        <v>753537</v>
      </c>
      <c r="L20" s="28">
        <f t="shared" si="1"/>
        <v>753537</v>
      </c>
    </row>
    <row r="21" spans="1:12" ht="15.75">
      <c r="A21" s="1"/>
      <c r="B21" s="73" t="s">
        <v>27</v>
      </c>
      <c r="C21" s="73"/>
      <c r="D21" s="73"/>
      <c r="E21" s="73"/>
      <c r="F21" s="74"/>
      <c r="G21" s="25" t="s">
        <v>246</v>
      </c>
      <c r="H21" s="26" t="s">
        <v>247</v>
      </c>
      <c r="I21" s="27"/>
      <c r="J21" s="28">
        <f t="shared" si="2"/>
        <v>0</v>
      </c>
      <c r="K21" s="28">
        <f t="shared" si="2"/>
        <v>181127</v>
      </c>
      <c r="L21" s="28">
        <f t="shared" si="1"/>
        <v>181127</v>
      </c>
    </row>
    <row r="22" spans="1:12" ht="15.75">
      <c r="A22" s="1"/>
      <c r="B22" s="71">
        <v>300</v>
      </c>
      <c r="C22" s="71"/>
      <c r="D22" s="71"/>
      <c r="E22" s="71"/>
      <c r="F22" s="72"/>
      <c r="G22" s="25"/>
      <c r="H22" s="26" t="s">
        <v>0</v>
      </c>
      <c r="I22" s="27">
        <v>200</v>
      </c>
      <c r="J22" s="42"/>
      <c r="K22" s="28">
        <v>181127</v>
      </c>
      <c r="L22" s="28">
        <f t="shared" si="1"/>
        <v>181127</v>
      </c>
    </row>
    <row r="23" spans="1:12" ht="52.5">
      <c r="A23" s="1"/>
      <c r="B23" s="79" t="s">
        <v>29</v>
      </c>
      <c r="C23" s="79"/>
      <c r="D23" s="79"/>
      <c r="E23" s="79"/>
      <c r="F23" s="80"/>
      <c r="G23" s="17" t="s">
        <v>59</v>
      </c>
      <c r="H23" s="18" t="s">
        <v>90</v>
      </c>
      <c r="I23" s="19" t="s">
        <v>0</v>
      </c>
      <c r="J23" s="20">
        <f>J24+J40</f>
        <v>0</v>
      </c>
      <c r="K23" s="20">
        <f>K24+K40</f>
        <v>770000</v>
      </c>
      <c r="L23" s="20">
        <f aca="true" t="shared" si="3" ref="L23:L30">J23+K23</f>
        <v>770000</v>
      </c>
    </row>
    <row r="24" spans="1:12" ht="34.5" customHeight="1">
      <c r="A24" s="1"/>
      <c r="B24" s="77" t="s">
        <v>28</v>
      </c>
      <c r="C24" s="77"/>
      <c r="D24" s="77"/>
      <c r="E24" s="77"/>
      <c r="F24" s="78"/>
      <c r="G24" s="21" t="s">
        <v>48</v>
      </c>
      <c r="H24" s="22" t="s">
        <v>60</v>
      </c>
      <c r="I24" s="23" t="s">
        <v>0</v>
      </c>
      <c r="J24" s="24">
        <f>J25+J28+J31+J34+J37</f>
        <v>0</v>
      </c>
      <c r="K24" s="24">
        <f>K25+K28+K31+K34+K37</f>
        <v>765000</v>
      </c>
      <c r="L24" s="24">
        <f t="shared" si="3"/>
        <v>765000</v>
      </c>
    </row>
    <row r="25" spans="1:12" ht="34.5" customHeight="1">
      <c r="A25" s="1"/>
      <c r="B25" s="46"/>
      <c r="C25" s="46"/>
      <c r="D25" s="46"/>
      <c r="E25" s="46"/>
      <c r="F25" s="47"/>
      <c r="G25" s="48" t="s">
        <v>61</v>
      </c>
      <c r="H25" s="49" t="s">
        <v>62</v>
      </c>
      <c r="I25" s="50"/>
      <c r="J25" s="51">
        <f>J26</f>
        <v>0</v>
      </c>
      <c r="K25" s="51">
        <f>K26</f>
        <v>0</v>
      </c>
      <c r="L25" s="51">
        <f t="shared" si="3"/>
        <v>0</v>
      </c>
    </row>
    <row r="26" spans="1:12" ht="34.5">
      <c r="A26" s="1"/>
      <c r="B26" s="73" t="s">
        <v>27</v>
      </c>
      <c r="C26" s="73"/>
      <c r="D26" s="73"/>
      <c r="E26" s="73"/>
      <c r="F26" s="74"/>
      <c r="G26" s="29" t="s">
        <v>61</v>
      </c>
      <c r="H26" s="26" t="s">
        <v>63</v>
      </c>
      <c r="I26" s="27" t="s">
        <v>0</v>
      </c>
      <c r="J26" s="55">
        <f>J27</f>
        <v>0</v>
      </c>
      <c r="K26" s="55">
        <f>K27</f>
        <v>0</v>
      </c>
      <c r="L26" s="55">
        <f t="shared" si="3"/>
        <v>0</v>
      </c>
    </row>
    <row r="27" spans="1:12" ht="23.25">
      <c r="A27" s="1"/>
      <c r="B27" s="71">
        <v>300</v>
      </c>
      <c r="C27" s="71"/>
      <c r="D27" s="71"/>
      <c r="E27" s="71"/>
      <c r="F27" s="72"/>
      <c r="G27" s="29" t="s">
        <v>2</v>
      </c>
      <c r="H27" s="26" t="s">
        <v>0</v>
      </c>
      <c r="I27" s="27">
        <v>200</v>
      </c>
      <c r="J27" s="42"/>
      <c r="K27" s="28"/>
      <c r="L27" s="55">
        <f t="shared" si="3"/>
        <v>0</v>
      </c>
    </row>
    <row r="28" spans="1:12" ht="34.5" customHeight="1">
      <c r="A28" s="1"/>
      <c r="B28" s="46"/>
      <c r="C28" s="46"/>
      <c r="D28" s="46"/>
      <c r="E28" s="46"/>
      <c r="F28" s="47"/>
      <c r="G28" s="48" t="s">
        <v>65</v>
      </c>
      <c r="H28" s="49" t="s">
        <v>64</v>
      </c>
      <c r="I28" s="50"/>
      <c r="J28" s="51">
        <f>J29</f>
        <v>0</v>
      </c>
      <c r="K28" s="51">
        <f>K29</f>
        <v>85000</v>
      </c>
      <c r="L28" s="51">
        <f t="shared" si="3"/>
        <v>85000</v>
      </c>
    </row>
    <row r="29" spans="1:12" ht="23.25">
      <c r="A29" s="1"/>
      <c r="B29" s="73" t="s">
        <v>27</v>
      </c>
      <c r="C29" s="73"/>
      <c r="D29" s="73"/>
      <c r="E29" s="73"/>
      <c r="F29" s="74"/>
      <c r="G29" s="29" t="s">
        <v>65</v>
      </c>
      <c r="H29" s="26" t="s">
        <v>68</v>
      </c>
      <c r="I29" s="27" t="s">
        <v>0</v>
      </c>
      <c r="J29" s="55">
        <f>J30</f>
        <v>0</v>
      </c>
      <c r="K29" s="55">
        <f>K30</f>
        <v>85000</v>
      </c>
      <c r="L29" s="55">
        <f t="shared" si="3"/>
        <v>85000</v>
      </c>
    </row>
    <row r="30" spans="1:12" ht="23.25">
      <c r="A30" s="1"/>
      <c r="B30" s="71">
        <v>300</v>
      </c>
      <c r="C30" s="71"/>
      <c r="D30" s="71"/>
      <c r="E30" s="71"/>
      <c r="F30" s="72"/>
      <c r="G30" s="29" t="s">
        <v>2</v>
      </c>
      <c r="H30" s="26" t="s">
        <v>0</v>
      </c>
      <c r="I30" s="27">
        <v>200</v>
      </c>
      <c r="J30" s="42"/>
      <c r="K30" s="28">
        <v>85000</v>
      </c>
      <c r="L30" s="55">
        <f t="shared" si="3"/>
        <v>85000</v>
      </c>
    </row>
    <row r="31" spans="1:12" ht="34.5" customHeight="1">
      <c r="A31" s="1"/>
      <c r="B31" s="46"/>
      <c r="C31" s="46"/>
      <c r="D31" s="46"/>
      <c r="E31" s="46"/>
      <c r="F31" s="47"/>
      <c r="G31" s="48" t="s">
        <v>67</v>
      </c>
      <c r="H31" s="49" t="s">
        <v>66</v>
      </c>
      <c r="I31" s="50"/>
      <c r="J31" s="51">
        <f>J32</f>
        <v>0</v>
      </c>
      <c r="K31" s="51">
        <f>K32</f>
        <v>558000</v>
      </c>
      <c r="L31" s="51">
        <f aca="true" t="shared" si="4" ref="L31:L67">J31+K31</f>
        <v>558000</v>
      </c>
    </row>
    <row r="32" spans="1:12" ht="23.25">
      <c r="A32" s="1"/>
      <c r="B32" s="73" t="s">
        <v>27</v>
      </c>
      <c r="C32" s="73"/>
      <c r="D32" s="73"/>
      <c r="E32" s="73"/>
      <c r="F32" s="74"/>
      <c r="G32" s="29" t="s">
        <v>67</v>
      </c>
      <c r="H32" s="26" t="s">
        <v>69</v>
      </c>
      <c r="I32" s="27" t="s">
        <v>0</v>
      </c>
      <c r="J32" s="55">
        <f>J33</f>
        <v>0</v>
      </c>
      <c r="K32" s="55">
        <f>K33</f>
        <v>558000</v>
      </c>
      <c r="L32" s="55">
        <f t="shared" si="4"/>
        <v>558000</v>
      </c>
    </row>
    <row r="33" spans="1:12" ht="23.25">
      <c r="A33" s="1"/>
      <c r="B33" s="71">
        <v>300</v>
      </c>
      <c r="C33" s="71"/>
      <c r="D33" s="71"/>
      <c r="E33" s="71"/>
      <c r="F33" s="72"/>
      <c r="G33" s="29" t="s">
        <v>2</v>
      </c>
      <c r="H33" s="26" t="s">
        <v>0</v>
      </c>
      <c r="I33" s="27">
        <v>200</v>
      </c>
      <c r="J33" s="42"/>
      <c r="K33" s="28">
        <v>558000</v>
      </c>
      <c r="L33" s="55">
        <f t="shared" si="4"/>
        <v>558000</v>
      </c>
    </row>
    <row r="34" spans="1:12" ht="34.5" customHeight="1">
      <c r="A34" s="1"/>
      <c r="B34" s="46"/>
      <c r="C34" s="46"/>
      <c r="D34" s="46"/>
      <c r="E34" s="46"/>
      <c r="F34" s="47"/>
      <c r="G34" s="48" t="s">
        <v>72</v>
      </c>
      <c r="H34" s="49" t="s">
        <v>70</v>
      </c>
      <c r="I34" s="50"/>
      <c r="J34" s="51">
        <f>J35</f>
        <v>0</v>
      </c>
      <c r="K34" s="51">
        <f>K35</f>
        <v>0</v>
      </c>
      <c r="L34" s="51">
        <f t="shared" si="4"/>
        <v>0</v>
      </c>
    </row>
    <row r="35" spans="1:12" ht="23.25">
      <c r="A35" s="1"/>
      <c r="B35" s="73" t="s">
        <v>27</v>
      </c>
      <c r="C35" s="73"/>
      <c r="D35" s="73"/>
      <c r="E35" s="73"/>
      <c r="F35" s="74"/>
      <c r="G35" s="29" t="s">
        <v>72</v>
      </c>
      <c r="H35" s="26" t="s">
        <v>71</v>
      </c>
      <c r="I35" s="27" t="s">
        <v>0</v>
      </c>
      <c r="J35" s="55">
        <f>J36</f>
        <v>0</v>
      </c>
      <c r="K35" s="55">
        <f>K36</f>
        <v>0</v>
      </c>
      <c r="L35" s="55">
        <f t="shared" si="4"/>
        <v>0</v>
      </c>
    </row>
    <row r="36" spans="1:12" ht="23.25">
      <c r="A36" s="1"/>
      <c r="B36" s="71">
        <v>300</v>
      </c>
      <c r="C36" s="71"/>
      <c r="D36" s="71"/>
      <c r="E36" s="71"/>
      <c r="F36" s="72"/>
      <c r="G36" s="29" t="s">
        <v>2</v>
      </c>
      <c r="H36" s="26" t="s">
        <v>0</v>
      </c>
      <c r="I36" s="27">
        <v>200</v>
      </c>
      <c r="J36" s="42"/>
      <c r="K36" s="28"/>
      <c r="L36" s="55">
        <f t="shared" si="4"/>
        <v>0</v>
      </c>
    </row>
    <row r="37" spans="1:12" ht="34.5" customHeight="1">
      <c r="A37" s="1"/>
      <c r="B37" s="46"/>
      <c r="C37" s="46"/>
      <c r="D37" s="46"/>
      <c r="E37" s="46"/>
      <c r="F37" s="47"/>
      <c r="G37" s="48" t="s">
        <v>75</v>
      </c>
      <c r="H37" s="49" t="s">
        <v>73</v>
      </c>
      <c r="I37" s="50"/>
      <c r="J37" s="51">
        <f>J38</f>
        <v>0</v>
      </c>
      <c r="K37" s="51">
        <f>K38</f>
        <v>122000</v>
      </c>
      <c r="L37" s="51">
        <f t="shared" si="4"/>
        <v>122000</v>
      </c>
    </row>
    <row r="38" spans="1:12" ht="15.75">
      <c r="A38" s="1"/>
      <c r="B38" s="73" t="s">
        <v>27</v>
      </c>
      <c r="C38" s="73"/>
      <c r="D38" s="73"/>
      <c r="E38" s="73"/>
      <c r="F38" s="74"/>
      <c r="G38" s="29" t="s">
        <v>76</v>
      </c>
      <c r="H38" s="26" t="s">
        <v>74</v>
      </c>
      <c r="I38" s="27" t="s">
        <v>0</v>
      </c>
      <c r="J38" s="55">
        <f>J39</f>
        <v>0</v>
      </c>
      <c r="K38" s="55">
        <f>K39</f>
        <v>122000</v>
      </c>
      <c r="L38" s="55">
        <f t="shared" si="4"/>
        <v>122000</v>
      </c>
    </row>
    <row r="39" spans="1:12" ht="23.25">
      <c r="A39" s="1"/>
      <c r="B39" s="71">
        <v>300</v>
      </c>
      <c r="C39" s="71"/>
      <c r="D39" s="71"/>
      <c r="E39" s="71"/>
      <c r="F39" s="72"/>
      <c r="G39" s="29" t="s">
        <v>2</v>
      </c>
      <c r="H39" s="26" t="s">
        <v>0</v>
      </c>
      <c r="I39" s="27">
        <v>200</v>
      </c>
      <c r="J39" s="42"/>
      <c r="K39" s="28">
        <v>122000</v>
      </c>
      <c r="L39" s="55">
        <f>K39</f>
        <v>122000</v>
      </c>
    </row>
    <row r="40" spans="1:12" ht="43.5" customHeight="1">
      <c r="A40" s="1"/>
      <c r="B40" s="77" t="s">
        <v>28</v>
      </c>
      <c r="C40" s="77"/>
      <c r="D40" s="77"/>
      <c r="E40" s="77"/>
      <c r="F40" s="78"/>
      <c r="G40" s="21" t="s">
        <v>47</v>
      </c>
      <c r="H40" s="22" t="s">
        <v>89</v>
      </c>
      <c r="I40" s="23" t="s">
        <v>0</v>
      </c>
      <c r="J40" s="24">
        <f>J41+J44+J47</f>
        <v>0</v>
      </c>
      <c r="K40" s="24">
        <f>K41+K44+K47</f>
        <v>5000</v>
      </c>
      <c r="L40" s="24">
        <f t="shared" si="4"/>
        <v>5000</v>
      </c>
    </row>
    <row r="41" spans="1:12" ht="34.5" customHeight="1">
      <c r="A41" s="1"/>
      <c r="B41" s="46"/>
      <c r="C41" s="46"/>
      <c r="D41" s="46"/>
      <c r="E41" s="46"/>
      <c r="F41" s="47"/>
      <c r="G41" s="48" t="s">
        <v>78</v>
      </c>
      <c r="H41" s="49" t="s">
        <v>77</v>
      </c>
      <c r="I41" s="50"/>
      <c r="J41" s="51">
        <f>J42</f>
        <v>0</v>
      </c>
      <c r="K41" s="51">
        <f>K42</f>
        <v>0</v>
      </c>
      <c r="L41" s="51">
        <f t="shared" si="4"/>
        <v>0</v>
      </c>
    </row>
    <row r="42" spans="1:12" ht="23.25">
      <c r="A42" s="1"/>
      <c r="B42" s="73" t="s">
        <v>27</v>
      </c>
      <c r="C42" s="73"/>
      <c r="D42" s="73"/>
      <c r="E42" s="73"/>
      <c r="F42" s="74"/>
      <c r="G42" s="29" t="s">
        <v>78</v>
      </c>
      <c r="H42" s="26" t="s">
        <v>79</v>
      </c>
      <c r="I42" s="27" t="s">
        <v>0</v>
      </c>
      <c r="J42" s="55">
        <f>J43</f>
        <v>0</v>
      </c>
      <c r="K42" s="55">
        <f>K43</f>
        <v>0</v>
      </c>
      <c r="L42" s="55">
        <f t="shared" si="4"/>
        <v>0</v>
      </c>
    </row>
    <row r="43" spans="1:12" ht="23.25">
      <c r="A43" s="1"/>
      <c r="B43" s="73">
        <v>600</v>
      </c>
      <c r="C43" s="73"/>
      <c r="D43" s="73"/>
      <c r="E43" s="73"/>
      <c r="F43" s="74"/>
      <c r="G43" s="29" t="s">
        <v>2</v>
      </c>
      <c r="H43" s="26" t="s">
        <v>0</v>
      </c>
      <c r="I43" s="27">
        <v>200</v>
      </c>
      <c r="J43" s="28"/>
      <c r="K43" s="42"/>
      <c r="L43" s="55">
        <f t="shared" si="4"/>
        <v>0</v>
      </c>
    </row>
    <row r="44" spans="1:12" ht="25.5" customHeight="1">
      <c r="A44" s="1"/>
      <c r="B44" s="46"/>
      <c r="C44" s="46"/>
      <c r="D44" s="46"/>
      <c r="E44" s="46"/>
      <c r="F44" s="47"/>
      <c r="G44" s="48" t="s">
        <v>82</v>
      </c>
      <c r="H44" s="49" t="s">
        <v>80</v>
      </c>
      <c r="I44" s="50"/>
      <c r="J44" s="51">
        <f>J45</f>
        <v>0</v>
      </c>
      <c r="K44" s="51">
        <f>K45</f>
        <v>0</v>
      </c>
      <c r="L44" s="51">
        <f t="shared" si="4"/>
        <v>0</v>
      </c>
    </row>
    <row r="45" spans="1:12" ht="23.25">
      <c r="A45" s="1"/>
      <c r="B45" s="73" t="s">
        <v>27</v>
      </c>
      <c r="C45" s="73"/>
      <c r="D45" s="73"/>
      <c r="E45" s="73"/>
      <c r="F45" s="74"/>
      <c r="G45" s="29" t="s">
        <v>82</v>
      </c>
      <c r="H45" s="26" t="s">
        <v>81</v>
      </c>
      <c r="I45" s="27" t="s">
        <v>0</v>
      </c>
      <c r="J45" s="55">
        <f>J46</f>
        <v>0</v>
      </c>
      <c r="K45" s="55">
        <f>K46</f>
        <v>0</v>
      </c>
      <c r="L45" s="55">
        <f t="shared" si="4"/>
        <v>0</v>
      </c>
    </row>
    <row r="46" spans="1:12" ht="23.25">
      <c r="A46" s="1"/>
      <c r="B46" s="73">
        <v>600</v>
      </c>
      <c r="C46" s="73"/>
      <c r="D46" s="73"/>
      <c r="E46" s="73"/>
      <c r="F46" s="74"/>
      <c r="G46" s="29" t="s">
        <v>2</v>
      </c>
      <c r="H46" s="26" t="s">
        <v>0</v>
      </c>
      <c r="I46" s="27">
        <v>200</v>
      </c>
      <c r="J46" s="28"/>
      <c r="K46" s="42"/>
      <c r="L46" s="55">
        <f t="shared" si="4"/>
        <v>0</v>
      </c>
    </row>
    <row r="47" spans="1:12" ht="48.75" customHeight="1">
      <c r="A47" s="1"/>
      <c r="B47" s="46"/>
      <c r="C47" s="46"/>
      <c r="D47" s="46"/>
      <c r="E47" s="46"/>
      <c r="F47" s="47"/>
      <c r="G47" s="48" t="s">
        <v>85</v>
      </c>
      <c r="H47" s="49" t="s">
        <v>83</v>
      </c>
      <c r="I47" s="50"/>
      <c r="J47" s="51">
        <f>J48</f>
        <v>0</v>
      </c>
      <c r="K47" s="51">
        <f>K48</f>
        <v>5000</v>
      </c>
      <c r="L47" s="51">
        <f t="shared" si="4"/>
        <v>5000</v>
      </c>
    </row>
    <row r="48" spans="1:12" ht="57">
      <c r="A48" s="1"/>
      <c r="B48" s="73" t="s">
        <v>27</v>
      </c>
      <c r="C48" s="73"/>
      <c r="D48" s="73"/>
      <c r="E48" s="73"/>
      <c r="F48" s="74"/>
      <c r="G48" s="29" t="s">
        <v>85</v>
      </c>
      <c r="H48" s="26" t="s">
        <v>84</v>
      </c>
      <c r="I48" s="27" t="s">
        <v>0</v>
      </c>
      <c r="J48" s="55">
        <f>J49</f>
        <v>0</v>
      </c>
      <c r="K48" s="55">
        <f>K49</f>
        <v>5000</v>
      </c>
      <c r="L48" s="55">
        <f t="shared" si="4"/>
        <v>5000</v>
      </c>
    </row>
    <row r="49" spans="1:12" ht="23.25">
      <c r="A49" s="1"/>
      <c r="B49" s="73">
        <v>600</v>
      </c>
      <c r="C49" s="73"/>
      <c r="D49" s="73"/>
      <c r="E49" s="73"/>
      <c r="F49" s="74"/>
      <c r="G49" s="29" t="s">
        <v>2</v>
      </c>
      <c r="H49" s="26" t="s">
        <v>0</v>
      </c>
      <c r="I49" s="27">
        <v>200</v>
      </c>
      <c r="J49" s="28"/>
      <c r="K49" s="42">
        <f>'[1]1год'!$F$30</f>
        <v>5000</v>
      </c>
      <c r="L49" s="55">
        <f t="shared" si="4"/>
        <v>5000</v>
      </c>
    </row>
    <row r="50" spans="1:12" ht="42">
      <c r="A50" s="1"/>
      <c r="B50" s="79" t="s">
        <v>26</v>
      </c>
      <c r="C50" s="79"/>
      <c r="D50" s="79"/>
      <c r="E50" s="79"/>
      <c r="F50" s="80"/>
      <c r="G50" s="17" t="s">
        <v>198</v>
      </c>
      <c r="H50" s="18" t="s">
        <v>88</v>
      </c>
      <c r="I50" s="19" t="s">
        <v>0</v>
      </c>
      <c r="J50" s="20">
        <f>J51</f>
        <v>0</v>
      </c>
      <c r="K50" s="20">
        <f>K51</f>
        <v>0</v>
      </c>
      <c r="L50" s="20">
        <f t="shared" si="4"/>
        <v>0</v>
      </c>
    </row>
    <row r="51" spans="1:12" ht="33.75">
      <c r="A51" s="1"/>
      <c r="B51" s="77" t="s">
        <v>25</v>
      </c>
      <c r="C51" s="77"/>
      <c r="D51" s="77"/>
      <c r="E51" s="77"/>
      <c r="F51" s="78"/>
      <c r="G51" s="21" t="s">
        <v>42</v>
      </c>
      <c r="H51" s="22" t="s">
        <v>87</v>
      </c>
      <c r="I51" s="23" t="s">
        <v>0</v>
      </c>
      <c r="J51" s="24">
        <f>J52+J60+J63+J66</f>
        <v>0</v>
      </c>
      <c r="K51" s="24">
        <f>K52+K60+K63+K66+K69+K72</f>
        <v>0</v>
      </c>
      <c r="L51" s="24">
        <f>J51+K51</f>
        <v>0</v>
      </c>
    </row>
    <row r="52" spans="1:12" ht="33.75">
      <c r="A52" s="1"/>
      <c r="B52" s="77" t="s">
        <v>25</v>
      </c>
      <c r="C52" s="77"/>
      <c r="D52" s="77"/>
      <c r="E52" s="77"/>
      <c r="F52" s="78"/>
      <c r="G52" s="48" t="s">
        <v>35</v>
      </c>
      <c r="H52" s="49" t="s">
        <v>86</v>
      </c>
      <c r="I52" s="50" t="s">
        <v>0</v>
      </c>
      <c r="J52" s="51">
        <f>J53+J56+J58</f>
        <v>0</v>
      </c>
      <c r="K52" s="51">
        <f>K53+K56</f>
        <v>0</v>
      </c>
      <c r="L52" s="51">
        <f t="shared" si="4"/>
        <v>0</v>
      </c>
    </row>
    <row r="53" spans="1:12" ht="22.5">
      <c r="A53" s="1"/>
      <c r="B53" s="75" t="s">
        <v>24</v>
      </c>
      <c r="C53" s="75"/>
      <c r="D53" s="75"/>
      <c r="E53" s="75"/>
      <c r="F53" s="76"/>
      <c r="G53" s="25" t="s">
        <v>92</v>
      </c>
      <c r="H53" s="26" t="s">
        <v>91</v>
      </c>
      <c r="I53" s="27" t="s">
        <v>0</v>
      </c>
      <c r="J53" s="55">
        <f>J55</f>
        <v>0</v>
      </c>
      <c r="K53" s="55">
        <f>K55+K54</f>
        <v>0</v>
      </c>
      <c r="L53" s="55">
        <f t="shared" si="4"/>
        <v>0</v>
      </c>
    </row>
    <row r="54" spans="1:12" ht="15.75">
      <c r="A54" s="1"/>
      <c r="B54" s="73">
        <v>200</v>
      </c>
      <c r="C54" s="73"/>
      <c r="D54" s="73"/>
      <c r="E54" s="73"/>
      <c r="F54" s="74"/>
      <c r="G54" s="25" t="s">
        <v>5</v>
      </c>
      <c r="H54" s="26" t="s">
        <v>0</v>
      </c>
      <c r="I54" s="27">
        <v>300</v>
      </c>
      <c r="J54" s="28"/>
      <c r="K54" s="42">
        <v>0</v>
      </c>
      <c r="L54" s="55">
        <f>J54+K54</f>
        <v>0</v>
      </c>
    </row>
    <row r="55" spans="1:12" ht="22.5">
      <c r="A55" s="1"/>
      <c r="B55" s="73">
        <v>200</v>
      </c>
      <c r="C55" s="73"/>
      <c r="D55" s="73"/>
      <c r="E55" s="73"/>
      <c r="F55" s="74"/>
      <c r="G55" s="25" t="s">
        <v>4</v>
      </c>
      <c r="H55" s="26" t="s">
        <v>0</v>
      </c>
      <c r="I55" s="27">
        <v>600</v>
      </c>
      <c r="J55" s="28">
        <v>0</v>
      </c>
      <c r="K55" s="42">
        <v>0</v>
      </c>
      <c r="L55" s="55">
        <f t="shared" si="4"/>
        <v>0</v>
      </c>
    </row>
    <row r="56" spans="1:12" ht="22.5">
      <c r="A56" s="1"/>
      <c r="B56" s="75" t="s">
        <v>24</v>
      </c>
      <c r="C56" s="75"/>
      <c r="D56" s="75"/>
      <c r="E56" s="75"/>
      <c r="F56" s="76"/>
      <c r="G56" s="25" t="s">
        <v>200</v>
      </c>
      <c r="H56" s="26" t="s">
        <v>199</v>
      </c>
      <c r="I56" s="27" t="s">
        <v>0</v>
      </c>
      <c r="J56" s="55">
        <f>J60</f>
        <v>0</v>
      </c>
      <c r="K56" s="55">
        <f>K57</f>
        <v>0</v>
      </c>
      <c r="L56" s="55">
        <f>J56+K56</f>
        <v>0</v>
      </c>
    </row>
    <row r="57" spans="1:12" ht="15.75">
      <c r="A57" s="1"/>
      <c r="B57" s="73">
        <v>200</v>
      </c>
      <c r="C57" s="73"/>
      <c r="D57" s="73"/>
      <c r="E57" s="73"/>
      <c r="F57" s="74"/>
      <c r="G57" s="25" t="s">
        <v>6</v>
      </c>
      <c r="H57" s="26" t="s">
        <v>0</v>
      </c>
      <c r="I57" s="27">
        <v>500</v>
      </c>
      <c r="J57" s="28"/>
      <c r="K57" s="42">
        <v>0</v>
      </c>
      <c r="L57" s="55">
        <f>J57+K57</f>
        <v>0</v>
      </c>
    </row>
    <row r="58" spans="1:12" ht="27" customHeight="1">
      <c r="A58" s="1"/>
      <c r="B58" s="75" t="s">
        <v>24</v>
      </c>
      <c r="C58" s="75"/>
      <c r="D58" s="75"/>
      <c r="E58" s="75"/>
      <c r="F58" s="76"/>
      <c r="G58" s="25" t="s">
        <v>222</v>
      </c>
      <c r="H58" s="26" t="s">
        <v>223</v>
      </c>
      <c r="I58" s="27" t="s">
        <v>0</v>
      </c>
      <c r="J58" s="55">
        <f>J59</f>
        <v>0</v>
      </c>
      <c r="K58" s="55">
        <v>0</v>
      </c>
      <c r="L58" s="55">
        <f>J58+K58</f>
        <v>0</v>
      </c>
    </row>
    <row r="59" spans="1:12" ht="22.5">
      <c r="A59" s="1"/>
      <c r="B59" s="73">
        <v>200</v>
      </c>
      <c r="C59" s="73"/>
      <c r="D59" s="73"/>
      <c r="E59" s="73"/>
      <c r="F59" s="74"/>
      <c r="G59" s="25" t="s">
        <v>4</v>
      </c>
      <c r="H59" s="26" t="s">
        <v>0</v>
      </c>
      <c r="I59" s="27">
        <v>600</v>
      </c>
      <c r="J59" s="28">
        <v>0</v>
      </c>
      <c r="K59" s="42">
        <v>0</v>
      </c>
      <c r="L59" s="55">
        <f>J59+K59</f>
        <v>0</v>
      </c>
    </row>
    <row r="60" spans="1:12" ht="15.75">
      <c r="A60" s="1"/>
      <c r="B60" s="77" t="s">
        <v>25</v>
      </c>
      <c r="C60" s="77"/>
      <c r="D60" s="77"/>
      <c r="E60" s="77"/>
      <c r="F60" s="78"/>
      <c r="G60" s="48" t="s">
        <v>97</v>
      </c>
      <c r="H60" s="49" t="s">
        <v>93</v>
      </c>
      <c r="I60" s="50" t="s">
        <v>0</v>
      </c>
      <c r="J60" s="51">
        <f>J61</f>
        <v>0</v>
      </c>
      <c r="K60" s="51">
        <f>K61</f>
        <v>0</v>
      </c>
      <c r="L60" s="51">
        <f t="shared" si="4"/>
        <v>0</v>
      </c>
    </row>
    <row r="61" spans="1:12" ht="15.75">
      <c r="A61" s="1"/>
      <c r="B61" s="75" t="s">
        <v>24</v>
      </c>
      <c r="C61" s="75"/>
      <c r="D61" s="75"/>
      <c r="E61" s="75"/>
      <c r="F61" s="76"/>
      <c r="G61" s="25" t="s">
        <v>97</v>
      </c>
      <c r="H61" s="26" t="s">
        <v>94</v>
      </c>
      <c r="I61" s="27" t="s">
        <v>0</v>
      </c>
      <c r="J61" s="55">
        <f>J62</f>
        <v>0</v>
      </c>
      <c r="K61" s="55">
        <f>K62</f>
        <v>0</v>
      </c>
      <c r="L61" s="55">
        <f t="shared" si="4"/>
        <v>0</v>
      </c>
    </row>
    <row r="62" spans="1:12" ht="22.5">
      <c r="A62" s="1"/>
      <c r="B62" s="73">
        <v>200</v>
      </c>
      <c r="C62" s="73"/>
      <c r="D62" s="73"/>
      <c r="E62" s="73"/>
      <c r="F62" s="74"/>
      <c r="G62" s="25" t="s">
        <v>4</v>
      </c>
      <c r="H62" s="26" t="s">
        <v>0</v>
      </c>
      <c r="I62" s="27">
        <v>600</v>
      </c>
      <c r="J62" s="28"/>
      <c r="K62" s="42">
        <v>0</v>
      </c>
      <c r="L62" s="55">
        <f t="shared" si="4"/>
        <v>0</v>
      </c>
    </row>
    <row r="63" spans="1:12" ht="15.75">
      <c r="A63" s="1"/>
      <c r="B63" s="77" t="s">
        <v>25</v>
      </c>
      <c r="C63" s="77"/>
      <c r="D63" s="77"/>
      <c r="E63" s="77"/>
      <c r="F63" s="78"/>
      <c r="G63" s="48" t="s">
        <v>98</v>
      </c>
      <c r="H63" s="49" t="s">
        <v>96</v>
      </c>
      <c r="I63" s="50" t="s">
        <v>0</v>
      </c>
      <c r="J63" s="51">
        <f>J64</f>
        <v>0</v>
      </c>
      <c r="K63" s="51">
        <f>K64</f>
        <v>0</v>
      </c>
      <c r="L63" s="51">
        <f t="shared" si="4"/>
        <v>0</v>
      </c>
    </row>
    <row r="64" spans="1:12" ht="15.75">
      <c r="A64" s="1"/>
      <c r="B64" s="75" t="s">
        <v>24</v>
      </c>
      <c r="C64" s="75"/>
      <c r="D64" s="75"/>
      <c r="E64" s="75"/>
      <c r="F64" s="76"/>
      <c r="G64" s="25" t="s">
        <v>99</v>
      </c>
      <c r="H64" s="26" t="s">
        <v>95</v>
      </c>
      <c r="I64" s="27" t="s">
        <v>0</v>
      </c>
      <c r="J64" s="55">
        <f>J65</f>
        <v>0</v>
      </c>
      <c r="K64" s="55">
        <f>K65</f>
        <v>0</v>
      </c>
      <c r="L64" s="55">
        <f t="shared" si="4"/>
        <v>0</v>
      </c>
    </row>
    <row r="65" spans="1:12" ht="22.5">
      <c r="A65" s="1"/>
      <c r="B65" s="73">
        <v>200</v>
      </c>
      <c r="C65" s="73"/>
      <c r="D65" s="73"/>
      <c r="E65" s="73"/>
      <c r="F65" s="74"/>
      <c r="G65" s="25" t="s">
        <v>4</v>
      </c>
      <c r="H65" s="26" t="s">
        <v>0</v>
      </c>
      <c r="I65" s="27">
        <v>600</v>
      </c>
      <c r="J65" s="28"/>
      <c r="K65" s="42"/>
      <c r="L65" s="55">
        <f t="shared" si="4"/>
        <v>0</v>
      </c>
    </row>
    <row r="66" spans="1:12" ht="22.5">
      <c r="A66" s="1"/>
      <c r="B66" s="77" t="s">
        <v>25</v>
      </c>
      <c r="C66" s="77"/>
      <c r="D66" s="77"/>
      <c r="E66" s="77"/>
      <c r="F66" s="78"/>
      <c r="G66" s="48" t="s">
        <v>102</v>
      </c>
      <c r="H66" s="49" t="s">
        <v>100</v>
      </c>
      <c r="I66" s="50" t="s">
        <v>0</v>
      </c>
      <c r="J66" s="51">
        <f>J67</f>
        <v>0</v>
      </c>
      <c r="K66" s="51">
        <f>K67</f>
        <v>0</v>
      </c>
      <c r="L66" s="51">
        <f t="shared" si="4"/>
        <v>0</v>
      </c>
    </row>
    <row r="67" spans="1:12" ht="22.5">
      <c r="A67" s="1"/>
      <c r="B67" s="75" t="s">
        <v>24</v>
      </c>
      <c r="C67" s="75"/>
      <c r="D67" s="75"/>
      <c r="E67" s="75"/>
      <c r="F67" s="76"/>
      <c r="G67" s="25" t="s">
        <v>102</v>
      </c>
      <c r="H67" s="26" t="s">
        <v>101</v>
      </c>
      <c r="I67" s="27" t="s">
        <v>0</v>
      </c>
      <c r="J67" s="55">
        <f>J68</f>
        <v>0</v>
      </c>
      <c r="K67" s="55">
        <f>K68</f>
        <v>0</v>
      </c>
      <c r="L67" s="55">
        <f t="shared" si="4"/>
        <v>0</v>
      </c>
    </row>
    <row r="68" spans="1:12" ht="22.5">
      <c r="A68" s="1"/>
      <c r="B68" s="73">
        <v>200</v>
      </c>
      <c r="C68" s="73"/>
      <c r="D68" s="73"/>
      <c r="E68" s="73"/>
      <c r="F68" s="74"/>
      <c r="G68" s="25" t="s">
        <v>4</v>
      </c>
      <c r="H68" s="26" t="s">
        <v>0</v>
      </c>
      <c r="I68" s="27">
        <v>600</v>
      </c>
      <c r="J68" s="28"/>
      <c r="K68" s="42">
        <v>0</v>
      </c>
      <c r="L68" s="55">
        <f aca="true" t="shared" si="5" ref="L68:L112">J68+K68</f>
        <v>0</v>
      </c>
    </row>
    <row r="69" spans="1:12" ht="15.75">
      <c r="A69" s="1"/>
      <c r="B69" s="77" t="s">
        <v>25</v>
      </c>
      <c r="C69" s="77"/>
      <c r="D69" s="77"/>
      <c r="E69" s="77"/>
      <c r="F69" s="78"/>
      <c r="G69" s="48" t="s">
        <v>191</v>
      </c>
      <c r="H69" s="49" t="s">
        <v>188</v>
      </c>
      <c r="I69" s="50" t="s">
        <v>0</v>
      </c>
      <c r="J69" s="51">
        <f>J70</f>
        <v>0</v>
      </c>
      <c r="K69" s="51">
        <f>K70</f>
        <v>0</v>
      </c>
      <c r="L69" s="51">
        <f t="shared" si="5"/>
        <v>0</v>
      </c>
    </row>
    <row r="70" spans="1:12" ht="27.75" customHeight="1">
      <c r="A70" s="1"/>
      <c r="B70" s="75" t="s">
        <v>24</v>
      </c>
      <c r="C70" s="75"/>
      <c r="D70" s="75"/>
      <c r="E70" s="75"/>
      <c r="F70" s="76"/>
      <c r="G70" s="25" t="s">
        <v>219</v>
      </c>
      <c r="H70" s="26" t="s">
        <v>218</v>
      </c>
      <c r="I70" s="27" t="s">
        <v>0</v>
      </c>
      <c r="J70" s="55">
        <f>J71</f>
        <v>0</v>
      </c>
      <c r="K70" s="55">
        <f>K71</f>
        <v>0</v>
      </c>
      <c r="L70" s="55">
        <f t="shared" si="5"/>
        <v>0</v>
      </c>
    </row>
    <row r="71" spans="1:12" ht="15.75">
      <c r="A71" s="1"/>
      <c r="B71" s="73">
        <v>200</v>
      </c>
      <c r="C71" s="73"/>
      <c r="D71" s="73"/>
      <c r="E71" s="73"/>
      <c r="F71" s="74"/>
      <c r="G71" s="25" t="s">
        <v>6</v>
      </c>
      <c r="H71" s="26" t="s">
        <v>0</v>
      </c>
      <c r="I71" s="27">
        <v>500</v>
      </c>
      <c r="J71" s="28"/>
      <c r="K71" s="42">
        <v>0</v>
      </c>
      <c r="L71" s="55">
        <f>J71+K71</f>
        <v>0</v>
      </c>
    </row>
    <row r="72" spans="1:12" ht="22.5">
      <c r="A72" s="1"/>
      <c r="B72" s="77" t="s">
        <v>25</v>
      </c>
      <c r="C72" s="77"/>
      <c r="D72" s="77"/>
      <c r="E72" s="77"/>
      <c r="F72" s="78"/>
      <c r="G72" s="48" t="s">
        <v>192</v>
      </c>
      <c r="H72" s="49" t="s">
        <v>189</v>
      </c>
      <c r="I72" s="50" t="s">
        <v>0</v>
      </c>
      <c r="J72" s="51">
        <f>J73</f>
        <v>0</v>
      </c>
      <c r="K72" s="51">
        <f>K73</f>
        <v>0</v>
      </c>
      <c r="L72" s="51">
        <f>J72+K72</f>
        <v>0</v>
      </c>
    </row>
    <row r="73" spans="1:12" ht="22.5">
      <c r="A73" s="1"/>
      <c r="B73" s="75" t="s">
        <v>24</v>
      </c>
      <c r="C73" s="75"/>
      <c r="D73" s="75"/>
      <c r="E73" s="75"/>
      <c r="F73" s="76"/>
      <c r="G73" s="25" t="s">
        <v>193</v>
      </c>
      <c r="H73" s="26" t="s">
        <v>190</v>
      </c>
      <c r="I73" s="27" t="s">
        <v>0</v>
      </c>
      <c r="J73" s="55">
        <f>J74</f>
        <v>0</v>
      </c>
      <c r="K73" s="55">
        <f>K74</f>
        <v>0</v>
      </c>
      <c r="L73" s="55">
        <f>J73+K73</f>
        <v>0</v>
      </c>
    </row>
    <row r="74" spans="1:12" ht="22.5">
      <c r="A74" s="1"/>
      <c r="B74" s="73">
        <v>200</v>
      </c>
      <c r="C74" s="73"/>
      <c r="D74" s="73"/>
      <c r="E74" s="73"/>
      <c r="F74" s="74"/>
      <c r="G74" s="25" t="s">
        <v>4</v>
      </c>
      <c r="H74" s="26" t="s">
        <v>0</v>
      </c>
      <c r="I74" s="27">
        <v>600</v>
      </c>
      <c r="J74" s="28"/>
      <c r="K74" s="42">
        <v>0</v>
      </c>
      <c r="L74" s="55">
        <f>J74+K74</f>
        <v>0</v>
      </c>
    </row>
    <row r="75" spans="1:12" ht="31.5">
      <c r="A75" s="1"/>
      <c r="B75" s="79" t="s">
        <v>26</v>
      </c>
      <c r="C75" s="79"/>
      <c r="D75" s="79"/>
      <c r="E75" s="79"/>
      <c r="F75" s="80"/>
      <c r="G75" s="17" t="s">
        <v>53</v>
      </c>
      <c r="H75" s="18" t="s">
        <v>104</v>
      </c>
      <c r="I75" s="19" t="s">
        <v>0</v>
      </c>
      <c r="J75" s="20">
        <f>J76</f>
        <v>0</v>
      </c>
      <c r="K75" s="20">
        <f>K76</f>
        <v>350000</v>
      </c>
      <c r="L75" s="20">
        <f t="shared" si="5"/>
        <v>350000</v>
      </c>
    </row>
    <row r="76" spans="1:12" ht="33.75">
      <c r="A76" s="1"/>
      <c r="B76" s="77" t="s">
        <v>25</v>
      </c>
      <c r="C76" s="77"/>
      <c r="D76" s="77"/>
      <c r="E76" s="77"/>
      <c r="F76" s="78"/>
      <c r="G76" s="21" t="s">
        <v>103</v>
      </c>
      <c r="H76" s="22" t="s">
        <v>105</v>
      </c>
      <c r="I76" s="23" t="s">
        <v>0</v>
      </c>
      <c r="J76" s="24">
        <f>J77+J81</f>
        <v>0</v>
      </c>
      <c r="K76" s="24">
        <f>K77+K81</f>
        <v>350000</v>
      </c>
      <c r="L76" s="24">
        <f t="shared" si="5"/>
        <v>350000</v>
      </c>
    </row>
    <row r="77" spans="1:12" ht="15.75">
      <c r="A77" s="1"/>
      <c r="B77" s="77" t="s">
        <v>25</v>
      </c>
      <c r="C77" s="77"/>
      <c r="D77" s="77"/>
      <c r="E77" s="77"/>
      <c r="F77" s="78"/>
      <c r="G77" s="48" t="s">
        <v>107</v>
      </c>
      <c r="H77" s="49" t="s">
        <v>106</v>
      </c>
      <c r="I77" s="50" t="s">
        <v>0</v>
      </c>
      <c r="J77" s="51">
        <f>J78</f>
        <v>0</v>
      </c>
      <c r="K77" s="51">
        <f>K78</f>
        <v>0</v>
      </c>
      <c r="L77" s="51">
        <f t="shared" si="5"/>
        <v>0</v>
      </c>
    </row>
    <row r="78" spans="1:12" ht="15.75">
      <c r="A78" s="1"/>
      <c r="B78" s="75" t="s">
        <v>24</v>
      </c>
      <c r="C78" s="75"/>
      <c r="D78" s="75"/>
      <c r="E78" s="75"/>
      <c r="F78" s="76"/>
      <c r="G78" s="29" t="s">
        <v>109</v>
      </c>
      <c r="H78" s="26" t="s">
        <v>108</v>
      </c>
      <c r="I78" s="27" t="s">
        <v>0</v>
      </c>
      <c r="J78" s="28">
        <f>J79</f>
        <v>0</v>
      </c>
      <c r="K78" s="28">
        <f>K79+K80</f>
        <v>0</v>
      </c>
      <c r="L78" s="28">
        <f t="shared" si="5"/>
        <v>0</v>
      </c>
    </row>
    <row r="79" spans="1:12" ht="23.25">
      <c r="A79" s="1"/>
      <c r="B79" s="73">
        <v>200</v>
      </c>
      <c r="C79" s="73"/>
      <c r="D79" s="73"/>
      <c r="E79" s="73"/>
      <c r="F79" s="74"/>
      <c r="G79" s="29" t="s">
        <v>2</v>
      </c>
      <c r="H79" s="26" t="s">
        <v>0</v>
      </c>
      <c r="I79" s="27">
        <v>200</v>
      </c>
      <c r="J79" s="28"/>
      <c r="K79" s="42">
        <v>0</v>
      </c>
      <c r="L79" s="28">
        <f t="shared" si="5"/>
        <v>0</v>
      </c>
    </row>
    <row r="80" spans="1:12" ht="15.75">
      <c r="A80" s="1"/>
      <c r="B80" s="73">
        <v>200</v>
      </c>
      <c r="C80" s="73"/>
      <c r="D80" s="73"/>
      <c r="E80" s="73"/>
      <c r="F80" s="74"/>
      <c r="G80" s="25" t="s">
        <v>34</v>
      </c>
      <c r="H80" s="26" t="s">
        <v>0</v>
      </c>
      <c r="I80" s="27">
        <v>400</v>
      </c>
      <c r="J80" s="28"/>
      <c r="K80" s="42">
        <v>0</v>
      </c>
      <c r="L80" s="28">
        <f>J80+K80</f>
        <v>0</v>
      </c>
    </row>
    <row r="81" spans="1:12" ht="15.75">
      <c r="A81" s="1"/>
      <c r="B81" s="77" t="s">
        <v>25</v>
      </c>
      <c r="C81" s="77"/>
      <c r="D81" s="77"/>
      <c r="E81" s="77"/>
      <c r="F81" s="78"/>
      <c r="G81" s="48" t="s">
        <v>110</v>
      </c>
      <c r="H81" s="49" t="s">
        <v>111</v>
      </c>
      <c r="I81" s="50" t="s">
        <v>0</v>
      </c>
      <c r="J81" s="51">
        <f>J82</f>
        <v>0</v>
      </c>
      <c r="K81" s="51">
        <f>K82</f>
        <v>350000</v>
      </c>
      <c r="L81" s="51">
        <f t="shared" si="5"/>
        <v>350000</v>
      </c>
    </row>
    <row r="82" spans="1:12" ht="15.75">
      <c r="A82" s="1"/>
      <c r="B82" s="75" t="s">
        <v>24</v>
      </c>
      <c r="C82" s="75"/>
      <c r="D82" s="75"/>
      <c r="E82" s="75"/>
      <c r="F82" s="76"/>
      <c r="G82" s="29" t="s">
        <v>110</v>
      </c>
      <c r="H82" s="26" t="s">
        <v>112</v>
      </c>
      <c r="I82" s="27" t="s">
        <v>0</v>
      </c>
      <c r="J82" s="28">
        <f>J83</f>
        <v>0</v>
      </c>
      <c r="K82" s="28">
        <f>K83</f>
        <v>350000</v>
      </c>
      <c r="L82" s="28">
        <f t="shared" si="5"/>
        <v>350000</v>
      </c>
    </row>
    <row r="83" spans="1:12" ht="23.25">
      <c r="A83" s="1"/>
      <c r="B83" s="73">
        <v>200</v>
      </c>
      <c r="C83" s="73"/>
      <c r="D83" s="73"/>
      <c r="E83" s="73"/>
      <c r="F83" s="74"/>
      <c r="G83" s="29" t="s">
        <v>2</v>
      </c>
      <c r="H83" s="26" t="s">
        <v>0</v>
      </c>
      <c r="I83" s="27">
        <v>200</v>
      </c>
      <c r="J83" s="28"/>
      <c r="K83" s="42">
        <v>350000</v>
      </c>
      <c r="L83" s="28">
        <f t="shared" si="5"/>
        <v>350000</v>
      </c>
    </row>
    <row r="84" spans="1:12" ht="31.5">
      <c r="A84" s="1"/>
      <c r="B84" s="79" t="s">
        <v>23</v>
      </c>
      <c r="C84" s="79"/>
      <c r="D84" s="79"/>
      <c r="E84" s="79"/>
      <c r="F84" s="80"/>
      <c r="G84" s="17" t="s">
        <v>113</v>
      </c>
      <c r="H84" s="18" t="s">
        <v>114</v>
      </c>
      <c r="I84" s="19" t="s">
        <v>0</v>
      </c>
      <c r="J84" s="20">
        <f>J85+J133+J128</f>
        <v>4931970.8</v>
      </c>
      <c r="K84" s="20">
        <f>K85+K133</f>
        <v>18549494</v>
      </c>
      <c r="L84" s="20">
        <f t="shared" si="5"/>
        <v>23481464.8</v>
      </c>
    </row>
    <row r="85" spans="1:12" ht="33.75">
      <c r="A85" s="1"/>
      <c r="B85" s="77" t="s">
        <v>22</v>
      </c>
      <c r="C85" s="77"/>
      <c r="D85" s="77"/>
      <c r="E85" s="77"/>
      <c r="F85" s="78"/>
      <c r="G85" s="21" t="s">
        <v>49</v>
      </c>
      <c r="H85" s="22" t="s">
        <v>115</v>
      </c>
      <c r="I85" s="23" t="s">
        <v>0</v>
      </c>
      <c r="J85" s="24">
        <f>J86+J95+J100</f>
        <v>49004</v>
      </c>
      <c r="K85" s="24">
        <f>K86+K95+K100</f>
        <v>14804644</v>
      </c>
      <c r="L85" s="24">
        <f t="shared" si="5"/>
        <v>14853648</v>
      </c>
    </row>
    <row r="86" spans="1:12" s="54" customFormat="1" ht="15.75">
      <c r="A86" s="53"/>
      <c r="B86" s="88" t="s">
        <v>22</v>
      </c>
      <c r="C86" s="88"/>
      <c r="D86" s="88"/>
      <c r="E86" s="88"/>
      <c r="F86" s="89"/>
      <c r="G86" s="48" t="s">
        <v>116</v>
      </c>
      <c r="H86" s="49" t="s">
        <v>117</v>
      </c>
      <c r="I86" s="50" t="s">
        <v>0</v>
      </c>
      <c r="J86" s="51">
        <f>J87+J89</f>
        <v>0</v>
      </c>
      <c r="K86" s="51">
        <f>K87+K89+K91+K93</f>
        <v>1620000</v>
      </c>
      <c r="L86" s="51">
        <f t="shared" si="5"/>
        <v>1620000</v>
      </c>
    </row>
    <row r="87" spans="1:12" ht="23.25">
      <c r="A87" s="1"/>
      <c r="B87" s="75" t="s">
        <v>21</v>
      </c>
      <c r="C87" s="75"/>
      <c r="D87" s="75"/>
      <c r="E87" s="75"/>
      <c r="F87" s="76"/>
      <c r="G87" s="29" t="s">
        <v>118</v>
      </c>
      <c r="H87" s="26" t="s">
        <v>119</v>
      </c>
      <c r="I87" s="27" t="s">
        <v>0</v>
      </c>
      <c r="J87" s="28">
        <f>J88</f>
        <v>0</v>
      </c>
      <c r="K87" s="28">
        <f>K88</f>
        <v>900000</v>
      </c>
      <c r="L87" s="28">
        <f t="shared" si="5"/>
        <v>900000</v>
      </c>
    </row>
    <row r="88" spans="1:12" ht="23.25">
      <c r="A88" s="1"/>
      <c r="B88" s="71">
        <v>500</v>
      </c>
      <c r="C88" s="71"/>
      <c r="D88" s="71"/>
      <c r="E88" s="71"/>
      <c r="F88" s="72"/>
      <c r="G88" s="29" t="s">
        <v>2</v>
      </c>
      <c r="H88" s="26" t="s">
        <v>0</v>
      </c>
      <c r="I88" s="27">
        <v>200</v>
      </c>
      <c r="J88" s="42">
        <v>0</v>
      </c>
      <c r="K88" s="28">
        <v>900000</v>
      </c>
      <c r="L88" s="28">
        <f t="shared" si="5"/>
        <v>900000</v>
      </c>
    </row>
    <row r="89" spans="1:12" ht="23.25">
      <c r="A89" s="1"/>
      <c r="B89" s="75" t="s">
        <v>21</v>
      </c>
      <c r="C89" s="75"/>
      <c r="D89" s="75"/>
      <c r="E89" s="75"/>
      <c r="F89" s="76"/>
      <c r="G89" s="29" t="s">
        <v>121</v>
      </c>
      <c r="H89" s="26" t="s">
        <v>120</v>
      </c>
      <c r="I89" s="27" t="s">
        <v>0</v>
      </c>
      <c r="J89" s="28">
        <f>J90</f>
        <v>0</v>
      </c>
      <c r="K89" s="28">
        <f>K90</f>
        <v>400000</v>
      </c>
      <c r="L89" s="28">
        <f t="shared" si="5"/>
        <v>400000</v>
      </c>
    </row>
    <row r="90" spans="1:12" ht="23.25">
      <c r="A90" s="1"/>
      <c r="B90" s="71">
        <v>500</v>
      </c>
      <c r="C90" s="71"/>
      <c r="D90" s="71"/>
      <c r="E90" s="71"/>
      <c r="F90" s="72"/>
      <c r="G90" s="29" t="s">
        <v>2</v>
      </c>
      <c r="H90" s="26" t="s">
        <v>0</v>
      </c>
      <c r="I90" s="27">
        <v>200</v>
      </c>
      <c r="J90" s="42"/>
      <c r="K90" s="28">
        <f>100000+300000</f>
        <v>400000</v>
      </c>
      <c r="L90" s="28">
        <f t="shared" si="5"/>
        <v>400000</v>
      </c>
    </row>
    <row r="91" spans="1:12" ht="23.25">
      <c r="A91" s="1"/>
      <c r="B91" s="75" t="s">
        <v>21</v>
      </c>
      <c r="C91" s="75"/>
      <c r="D91" s="75"/>
      <c r="E91" s="75"/>
      <c r="F91" s="76"/>
      <c r="G91" s="29" t="s">
        <v>224</v>
      </c>
      <c r="H91" s="26" t="s">
        <v>197</v>
      </c>
      <c r="I91" s="27" t="s">
        <v>0</v>
      </c>
      <c r="J91" s="28">
        <f>J92</f>
        <v>0</v>
      </c>
      <c r="K91" s="28">
        <f>K92</f>
        <v>200000</v>
      </c>
      <c r="L91" s="28">
        <f>J91+K91</f>
        <v>200000</v>
      </c>
    </row>
    <row r="92" spans="1:12" ht="23.25">
      <c r="A92" s="1"/>
      <c r="B92" s="71">
        <v>500</v>
      </c>
      <c r="C92" s="71"/>
      <c r="D92" s="71"/>
      <c r="E92" s="71"/>
      <c r="F92" s="72"/>
      <c r="G92" s="29" t="s">
        <v>2</v>
      </c>
      <c r="H92" s="26" t="s">
        <v>0</v>
      </c>
      <c r="I92" s="27">
        <v>200</v>
      </c>
      <c r="J92" s="42"/>
      <c r="K92" s="28">
        <f>100000+100000</f>
        <v>200000</v>
      </c>
      <c r="L92" s="28">
        <f>J92+K92</f>
        <v>200000</v>
      </c>
    </row>
    <row r="93" spans="1:12" ht="15.75">
      <c r="A93" s="1"/>
      <c r="B93" s="75" t="s">
        <v>21</v>
      </c>
      <c r="C93" s="75"/>
      <c r="D93" s="75"/>
      <c r="E93" s="75"/>
      <c r="F93" s="76"/>
      <c r="G93" s="29" t="s">
        <v>195</v>
      </c>
      <c r="H93" s="26" t="s">
        <v>194</v>
      </c>
      <c r="I93" s="27" t="s">
        <v>0</v>
      </c>
      <c r="J93" s="28">
        <f>J94</f>
        <v>0</v>
      </c>
      <c r="K93" s="28">
        <f>K94</f>
        <v>120000</v>
      </c>
      <c r="L93" s="28">
        <f>J93+K93</f>
        <v>120000</v>
      </c>
    </row>
    <row r="94" spans="1:12" ht="22.5">
      <c r="A94" s="1"/>
      <c r="B94" s="71">
        <v>500</v>
      </c>
      <c r="C94" s="71"/>
      <c r="D94" s="71"/>
      <c r="E94" s="71"/>
      <c r="F94" s="72"/>
      <c r="G94" s="25" t="s">
        <v>2</v>
      </c>
      <c r="H94" s="26" t="s">
        <v>0</v>
      </c>
      <c r="I94" s="27">
        <v>200</v>
      </c>
      <c r="J94" s="42">
        <v>0</v>
      </c>
      <c r="K94" s="28">
        <v>120000</v>
      </c>
      <c r="L94" s="28">
        <f>J94+K94</f>
        <v>120000</v>
      </c>
    </row>
    <row r="95" spans="1:12" s="54" customFormat="1" ht="33.75">
      <c r="A95" s="53"/>
      <c r="B95" s="88" t="s">
        <v>22</v>
      </c>
      <c r="C95" s="88"/>
      <c r="D95" s="88"/>
      <c r="E95" s="88"/>
      <c r="F95" s="89"/>
      <c r="G95" s="48" t="s">
        <v>122</v>
      </c>
      <c r="H95" s="49" t="s">
        <v>123</v>
      </c>
      <c r="I95" s="50" t="s">
        <v>0</v>
      </c>
      <c r="J95" s="51">
        <f>J96+J98</f>
        <v>0</v>
      </c>
      <c r="K95" s="51">
        <f>K96+K98</f>
        <v>1080000</v>
      </c>
      <c r="L95" s="51">
        <f t="shared" si="5"/>
        <v>1080000</v>
      </c>
    </row>
    <row r="96" spans="1:12" ht="15.75">
      <c r="A96" s="1"/>
      <c r="B96" s="75" t="s">
        <v>21</v>
      </c>
      <c r="C96" s="75"/>
      <c r="D96" s="75"/>
      <c r="E96" s="75"/>
      <c r="F96" s="76"/>
      <c r="G96" s="29" t="s">
        <v>125</v>
      </c>
      <c r="H96" s="26" t="s">
        <v>124</v>
      </c>
      <c r="I96" s="27" t="s">
        <v>0</v>
      </c>
      <c r="J96" s="28">
        <f>J97</f>
        <v>0</v>
      </c>
      <c r="K96" s="28">
        <f>K97</f>
        <v>1080000</v>
      </c>
      <c r="L96" s="28">
        <f t="shared" si="5"/>
        <v>1080000</v>
      </c>
    </row>
    <row r="97" spans="1:12" ht="22.5">
      <c r="A97" s="1"/>
      <c r="B97" s="71">
        <v>500</v>
      </c>
      <c r="C97" s="71"/>
      <c r="D97" s="71"/>
      <c r="E97" s="71"/>
      <c r="F97" s="72"/>
      <c r="G97" s="25" t="s">
        <v>2</v>
      </c>
      <c r="H97" s="26" t="s">
        <v>0</v>
      </c>
      <c r="I97" s="27">
        <v>200</v>
      </c>
      <c r="J97" s="42">
        <v>0</v>
      </c>
      <c r="K97" s="28">
        <v>1080000</v>
      </c>
      <c r="L97" s="28">
        <f t="shared" si="5"/>
        <v>1080000</v>
      </c>
    </row>
    <row r="98" spans="1:12" ht="22.5">
      <c r="A98" s="1"/>
      <c r="B98" s="75" t="s">
        <v>21</v>
      </c>
      <c r="C98" s="75"/>
      <c r="D98" s="75"/>
      <c r="E98" s="75"/>
      <c r="F98" s="76"/>
      <c r="G98" s="25" t="s">
        <v>144</v>
      </c>
      <c r="H98" s="26" t="s">
        <v>196</v>
      </c>
      <c r="I98" s="27" t="s">
        <v>0</v>
      </c>
      <c r="J98" s="28">
        <f>J99</f>
        <v>0</v>
      </c>
      <c r="K98" s="28">
        <f>K99</f>
        <v>0</v>
      </c>
      <c r="L98" s="28">
        <f>J98+K98</f>
        <v>0</v>
      </c>
    </row>
    <row r="99" spans="1:12" ht="15.75">
      <c r="A99" s="1"/>
      <c r="B99" s="71">
        <v>500</v>
      </c>
      <c r="C99" s="71"/>
      <c r="D99" s="71"/>
      <c r="E99" s="71"/>
      <c r="F99" s="72"/>
      <c r="G99" s="29" t="s">
        <v>1</v>
      </c>
      <c r="H99" s="26" t="s">
        <v>0</v>
      </c>
      <c r="I99" s="27">
        <v>800</v>
      </c>
      <c r="J99" s="42">
        <v>0</v>
      </c>
      <c r="K99" s="28">
        <v>0</v>
      </c>
      <c r="L99" s="28">
        <f>J99+K99</f>
        <v>0</v>
      </c>
    </row>
    <row r="100" spans="1:12" s="54" customFormat="1" ht="22.5">
      <c r="A100" s="53"/>
      <c r="B100" s="88" t="s">
        <v>22</v>
      </c>
      <c r="C100" s="88"/>
      <c r="D100" s="88"/>
      <c r="E100" s="88"/>
      <c r="F100" s="89"/>
      <c r="G100" s="48" t="s">
        <v>127</v>
      </c>
      <c r="H100" s="49" t="s">
        <v>126</v>
      </c>
      <c r="I100" s="50" t="s">
        <v>0</v>
      </c>
      <c r="J100" s="51">
        <f>J101+J105+J107+J109+J111+J113+J115+J117+J126</f>
        <v>49004</v>
      </c>
      <c r="K100" s="51">
        <f>K101+K105+K107+K109+K111+K113+K115+K117+K119+K122+K124</f>
        <v>12104644</v>
      </c>
      <c r="L100" s="51">
        <f t="shared" si="5"/>
        <v>12153648</v>
      </c>
    </row>
    <row r="101" spans="1:12" ht="23.25">
      <c r="A101" s="1"/>
      <c r="B101" s="75" t="s">
        <v>21</v>
      </c>
      <c r="C101" s="75"/>
      <c r="D101" s="75"/>
      <c r="E101" s="75"/>
      <c r="F101" s="76"/>
      <c r="G101" s="29" t="s">
        <v>129</v>
      </c>
      <c r="H101" s="26" t="s">
        <v>128</v>
      </c>
      <c r="I101" s="27" t="s">
        <v>0</v>
      </c>
      <c r="J101" s="69">
        <f>J102+J103+J104</f>
        <v>0</v>
      </c>
      <c r="K101" s="28">
        <f>K102+K103+K104</f>
        <v>5000000</v>
      </c>
      <c r="L101" s="28">
        <f t="shared" si="5"/>
        <v>5000000</v>
      </c>
    </row>
    <row r="102" spans="1:12" ht="57">
      <c r="A102" s="1"/>
      <c r="B102" s="71">
        <v>500</v>
      </c>
      <c r="C102" s="71"/>
      <c r="D102" s="71"/>
      <c r="E102" s="71"/>
      <c r="F102" s="72"/>
      <c r="G102" s="29" t="s">
        <v>3</v>
      </c>
      <c r="H102" s="26" t="s">
        <v>0</v>
      </c>
      <c r="I102" s="27">
        <v>100</v>
      </c>
      <c r="J102" s="42">
        <v>0</v>
      </c>
      <c r="K102" s="28">
        <v>3259993</v>
      </c>
      <c r="L102" s="28">
        <f t="shared" si="5"/>
        <v>3259993</v>
      </c>
    </row>
    <row r="103" spans="1:12" ht="22.5">
      <c r="A103" s="1"/>
      <c r="B103" s="71">
        <v>500</v>
      </c>
      <c r="C103" s="71"/>
      <c r="D103" s="71"/>
      <c r="E103" s="71"/>
      <c r="F103" s="72"/>
      <c r="G103" s="25" t="s">
        <v>2</v>
      </c>
      <c r="H103" s="26" t="s">
        <v>0</v>
      </c>
      <c r="I103" s="27">
        <v>200</v>
      </c>
      <c r="J103" s="42"/>
      <c r="K103" s="28">
        <f>1177127+500000</f>
        <v>1677127</v>
      </c>
      <c r="L103" s="28">
        <f t="shared" si="5"/>
        <v>1677127</v>
      </c>
    </row>
    <row r="104" spans="1:12" ht="15.75">
      <c r="A104" s="1"/>
      <c r="B104" s="71">
        <v>500</v>
      </c>
      <c r="C104" s="71"/>
      <c r="D104" s="71"/>
      <c r="E104" s="71"/>
      <c r="F104" s="72"/>
      <c r="G104" s="29" t="s">
        <v>1</v>
      </c>
      <c r="H104" s="26" t="s">
        <v>0</v>
      </c>
      <c r="I104" s="27">
        <v>800</v>
      </c>
      <c r="J104" s="42"/>
      <c r="K104" s="28">
        <v>62880</v>
      </c>
      <c r="L104" s="28">
        <f t="shared" si="5"/>
        <v>62880</v>
      </c>
    </row>
    <row r="105" spans="1:12" ht="15.75">
      <c r="A105" s="1"/>
      <c r="B105" s="75" t="s">
        <v>21</v>
      </c>
      <c r="C105" s="75"/>
      <c r="D105" s="75"/>
      <c r="E105" s="75"/>
      <c r="F105" s="76"/>
      <c r="G105" s="29" t="s">
        <v>130</v>
      </c>
      <c r="H105" s="26" t="s">
        <v>131</v>
      </c>
      <c r="I105" s="27" t="s">
        <v>0</v>
      </c>
      <c r="J105" s="28">
        <f>J106</f>
        <v>0</v>
      </c>
      <c r="K105" s="28">
        <f>K106</f>
        <v>2800000</v>
      </c>
      <c r="L105" s="28">
        <f t="shared" si="5"/>
        <v>2800000</v>
      </c>
    </row>
    <row r="106" spans="1:12" ht="22.5">
      <c r="A106" s="1"/>
      <c r="B106" s="71">
        <v>500</v>
      </c>
      <c r="C106" s="71"/>
      <c r="D106" s="71"/>
      <c r="E106" s="71"/>
      <c r="F106" s="72"/>
      <c r="G106" s="25" t="s">
        <v>2</v>
      </c>
      <c r="H106" s="26" t="s">
        <v>0</v>
      </c>
      <c r="I106" s="27">
        <v>200</v>
      </c>
      <c r="J106" s="42">
        <v>0</v>
      </c>
      <c r="K106" s="28">
        <f>2900000-100000</f>
        <v>2800000</v>
      </c>
      <c r="L106" s="28">
        <f t="shared" si="5"/>
        <v>2800000</v>
      </c>
    </row>
    <row r="107" spans="1:12" ht="15.75">
      <c r="A107" s="1"/>
      <c r="B107" s="75" t="s">
        <v>21</v>
      </c>
      <c r="C107" s="75"/>
      <c r="D107" s="75"/>
      <c r="E107" s="75"/>
      <c r="F107" s="76"/>
      <c r="G107" s="29" t="s">
        <v>132</v>
      </c>
      <c r="H107" s="26" t="s">
        <v>133</v>
      </c>
      <c r="I107" s="27" t="s">
        <v>0</v>
      </c>
      <c r="J107" s="28">
        <f>J108</f>
        <v>0</v>
      </c>
      <c r="K107" s="28">
        <f>K108</f>
        <v>700000</v>
      </c>
      <c r="L107" s="28">
        <f t="shared" si="5"/>
        <v>700000</v>
      </c>
    </row>
    <row r="108" spans="1:12" ht="22.5">
      <c r="A108" s="1"/>
      <c r="B108" s="71">
        <v>500</v>
      </c>
      <c r="C108" s="71"/>
      <c r="D108" s="71"/>
      <c r="E108" s="71"/>
      <c r="F108" s="72"/>
      <c r="G108" s="25" t="s">
        <v>2</v>
      </c>
      <c r="H108" s="26" t="s">
        <v>0</v>
      </c>
      <c r="I108" s="27">
        <v>200</v>
      </c>
      <c r="J108" s="42"/>
      <c r="K108" s="28">
        <v>700000</v>
      </c>
      <c r="L108" s="28">
        <f t="shared" si="5"/>
        <v>700000</v>
      </c>
    </row>
    <row r="109" spans="1:12" ht="15.75">
      <c r="A109" s="1"/>
      <c r="B109" s="75" t="s">
        <v>21</v>
      </c>
      <c r="C109" s="75"/>
      <c r="D109" s="75"/>
      <c r="E109" s="75"/>
      <c r="F109" s="76"/>
      <c r="G109" s="29" t="s">
        <v>135</v>
      </c>
      <c r="H109" s="26" t="s">
        <v>134</v>
      </c>
      <c r="I109" s="27" t="s">
        <v>0</v>
      </c>
      <c r="J109" s="28">
        <f>J110</f>
        <v>0</v>
      </c>
      <c r="K109" s="28">
        <f>K110</f>
        <v>145000</v>
      </c>
      <c r="L109" s="28">
        <f t="shared" si="5"/>
        <v>145000</v>
      </c>
    </row>
    <row r="110" spans="1:12" ht="22.5">
      <c r="A110" s="1"/>
      <c r="B110" s="71">
        <v>500</v>
      </c>
      <c r="C110" s="71"/>
      <c r="D110" s="71"/>
      <c r="E110" s="71"/>
      <c r="F110" s="72"/>
      <c r="G110" s="25" t="s">
        <v>2</v>
      </c>
      <c r="H110" s="26" t="s">
        <v>0</v>
      </c>
      <c r="I110" s="27">
        <v>200</v>
      </c>
      <c r="J110" s="42"/>
      <c r="K110" s="28">
        <v>145000</v>
      </c>
      <c r="L110" s="28">
        <f t="shared" si="5"/>
        <v>145000</v>
      </c>
    </row>
    <row r="111" spans="1:12" ht="15.75">
      <c r="A111" s="1"/>
      <c r="B111" s="75" t="s">
        <v>21</v>
      </c>
      <c r="C111" s="75"/>
      <c r="D111" s="75"/>
      <c r="E111" s="75"/>
      <c r="F111" s="76"/>
      <c r="G111" s="29" t="s">
        <v>137</v>
      </c>
      <c r="H111" s="26" t="s">
        <v>136</v>
      </c>
      <c r="I111" s="27" t="s">
        <v>0</v>
      </c>
      <c r="J111" s="28">
        <f>J112</f>
        <v>0</v>
      </c>
      <c r="K111" s="28">
        <f>K112</f>
        <v>350000</v>
      </c>
      <c r="L111" s="28">
        <f t="shared" si="5"/>
        <v>350000</v>
      </c>
    </row>
    <row r="112" spans="1:12" ht="15.75">
      <c r="A112" s="1"/>
      <c r="B112" s="71">
        <v>500</v>
      </c>
      <c r="C112" s="71"/>
      <c r="D112" s="71"/>
      <c r="E112" s="71"/>
      <c r="F112" s="72"/>
      <c r="G112" s="25" t="s">
        <v>34</v>
      </c>
      <c r="H112" s="26" t="s">
        <v>0</v>
      </c>
      <c r="I112" s="27">
        <v>200</v>
      </c>
      <c r="J112" s="42">
        <v>0</v>
      </c>
      <c r="K112" s="28">
        <v>350000</v>
      </c>
      <c r="L112" s="28">
        <f t="shared" si="5"/>
        <v>350000</v>
      </c>
    </row>
    <row r="113" spans="1:12" ht="15.75">
      <c r="A113" s="1"/>
      <c r="B113" s="75" t="s">
        <v>21</v>
      </c>
      <c r="C113" s="75"/>
      <c r="D113" s="75"/>
      <c r="E113" s="75"/>
      <c r="F113" s="76"/>
      <c r="G113" s="29" t="s">
        <v>139</v>
      </c>
      <c r="H113" s="26" t="s">
        <v>138</v>
      </c>
      <c r="I113" s="27" t="s">
        <v>0</v>
      </c>
      <c r="J113" s="28">
        <f>J114</f>
        <v>0</v>
      </c>
      <c r="K113" s="28">
        <f>K114</f>
        <v>150000</v>
      </c>
      <c r="L113" s="28">
        <f aca="true" t="shared" si="6" ref="L113:L121">J113+K113</f>
        <v>150000</v>
      </c>
    </row>
    <row r="114" spans="1:12" ht="22.5">
      <c r="A114" s="1"/>
      <c r="B114" s="71">
        <v>500</v>
      </c>
      <c r="C114" s="71"/>
      <c r="D114" s="71"/>
      <c r="E114" s="71"/>
      <c r="F114" s="72"/>
      <c r="G114" s="25" t="s">
        <v>2</v>
      </c>
      <c r="H114" s="26" t="s">
        <v>0</v>
      </c>
      <c r="I114" s="27">
        <v>200</v>
      </c>
      <c r="J114" s="42"/>
      <c r="K114" s="28">
        <v>150000</v>
      </c>
      <c r="L114" s="28">
        <f t="shared" si="6"/>
        <v>150000</v>
      </c>
    </row>
    <row r="115" spans="1:12" ht="15.75">
      <c r="A115" s="1"/>
      <c r="B115" s="75" t="s">
        <v>21</v>
      </c>
      <c r="C115" s="75"/>
      <c r="D115" s="75"/>
      <c r="E115" s="75"/>
      <c r="F115" s="76"/>
      <c r="G115" s="29" t="s">
        <v>141</v>
      </c>
      <c r="H115" s="26" t="s">
        <v>140</v>
      </c>
      <c r="I115" s="27" t="s">
        <v>0</v>
      </c>
      <c r="J115" s="28">
        <f>J116</f>
        <v>0</v>
      </c>
      <c r="K115" s="28">
        <f>K116</f>
        <v>450000</v>
      </c>
      <c r="L115" s="28">
        <f t="shared" si="6"/>
        <v>450000</v>
      </c>
    </row>
    <row r="116" spans="1:12" ht="22.5">
      <c r="A116" s="1"/>
      <c r="B116" s="71">
        <v>500</v>
      </c>
      <c r="C116" s="71"/>
      <c r="D116" s="71"/>
      <c r="E116" s="71"/>
      <c r="F116" s="72"/>
      <c r="G116" s="25" t="s">
        <v>2</v>
      </c>
      <c r="H116" s="26" t="s">
        <v>0</v>
      </c>
      <c r="I116" s="27">
        <v>200</v>
      </c>
      <c r="J116" s="42"/>
      <c r="K116" s="28">
        <v>450000</v>
      </c>
      <c r="L116" s="28">
        <f t="shared" si="6"/>
        <v>450000</v>
      </c>
    </row>
    <row r="117" spans="1:12" ht="15.75">
      <c r="A117" s="1"/>
      <c r="B117" s="75" t="s">
        <v>21</v>
      </c>
      <c r="C117" s="75"/>
      <c r="D117" s="75"/>
      <c r="E117" s="75"/>
      <c r="F117" s="76"/>
      <c r="G117" s="29" t="s">
        <v>143</v>
      </c>
      <c r="H117" s="26" t="s">
        <v>142</v>
      </c>
      <c r="I117" s="27" t="s">
        <v>0</v>
      </c>
      <c r="J117" s="28">
        <f>J118</f>
        <v>0</v>
      </c>
      <c r="K117" s="28">
        <f>K118</f>
        <v>1578644</v>
      </c>
      <c r="L117" s="28">
        <f t="shared" si="6"/>
        <v>1578644</v>
      </c>
    </row>
    <row r="118" spans="1:12" ht="22.5">
      <c r="A118" s="1"/>
      <c r="B118" s="71">
        <v>500</v>
      </c>
      <c r="C118" s="71"/>
      <c r="D118" s="71"/>
      <c r="E118" s="71"/>
      <c r="F118" s="72"/>
      <c r="G118" s="25" t="s">
        <v>2</v>
      </c>
      <c r="H118" s="26" t="s">
        <v>0</v>
      </c>
      <c r="I118" s="27">
        <v>200</v>
      </c>
      <c r="J118" s="42">
        <v>0</v>
      </c>
      <c r="K118" s="28">
        <v>1578644</v>
      </c>
      <c r="L118" s="28">
        <f t="shared" si="6"/>
        <v>1578644</v>
      </c>
    </row>
    <row r="119" spans="1:12" ht="15.75">
      <c r="A119" s="1"/>
      <c r="B119" s="75" t="s">
        <v>21</v>
      </c>
      <c r="C119" s="75"/>
      <c r="D119" s="75"/>
      <c r="E119" s="75"/>
      <c r="F119" s="76"/>
      <c r="G119" s="29" t="s">
        <v>226</v>
      </c>
      <c r="H119" s="26" t="s">
        <v>227</v>
      </c>
      <c r="I119" s="27" t="s">
        <v>0</v>
      </c>
      <c r="J119" s="28">
        <f>J120+J121</f>
        <v>0</v>
      </c>
      <c r="K119" s="28">
        <f>K120+K121</f>
        <v>226000</v>
      </c>
      <c r="L119" s="28">
        <f t="shared" si="6"/>
        <v>226000</v>
      </c>
    </row>
    <row r="120" spans="1:12" ht="22.5">
      <c r="A120" s="1"/>
      <c r="B120" s="71">
        <v>500</v>
      </c>
      <c r="C120" s="71"/>
      <c r="D120" s="71"/>
      <c r="E120" s="71"/>
      <c r="F120" s="72"/>
      <c r="G120" s="25" t="s">
        <v>2</v>
      </c>
      <c r="H120" s="26" t="s">
        <v>0</v>
      </c>
      <c r="I120" s="27">
        <v>200</v>
      </c>
      <c r="J120" s="42"/>
      <c r="K120" s="28">
        <v>100000</v>
      </c>
      <c r="L120" s="28">
        <f t="shared" si="6"/>
        <v>100000</v>
      </c>
    </row>
    <row r="121" spans="1:12" ht="15.75">
      <c r="A121" s="1"/>
      <c r="B121" s="71">
        <v>500</v>
      </c>
      <c r="C121" s="71"/>
      <c r="D121" s="71"/>
      <c r="E121" s="71"/>
      <c r="F121" s="72"/>
      <c r="G121" s="29" t="s">
        <v>1</v>
      </c>
      <c r="H121" s="26" t="s">
        <v>0</v>
      </c>
      <c r="I121" s="27">
        <v>800</v>
      </c>
      <c r="J121" s="42"/>
      <c r="K121" s="28">
        <v>126000</v>
      </c>
      <c r="L121" s="28">
        <f t="shared" si="6"/>
        <v>126000</v>
      </c>
    </row>
    <row r="122" spans="1:12" ht="23.25">
      <c r="A122" s="1"/>
      <c r="B122" s="75" t="s">
        <v>21</v>
      </c>
      <c r="C122" s="75"/>
      <c r="D122" s="75"/>
      <c r="E122" s="75"/>
      <c r="F122" s="76"/>
      <c r="G122" s="65" t="s">
        <v>248</v>
      </c>
      <c r="H122" s="64" t="s">
        <v>249</v>
      </c>
      <c r="I122" s="27" t="s">
        <v>0</v>
      </c>
      <c r="J122" s="28">
        <f>J123</f>
        <v>0</v>
      </c>
      <c r="K122" s="28">
        <f>K123</f>
        <v>700000</v>
      </c>
      <c r="L122" s="28">
        <f aca="true" t="shared" si="7" ref="L122:L127">J122+K122</f>
        <v>700000</v>
      </c>
    </row>
    <row r="123" spans="1:12" ht="15.75">
      <c r="A123" s="1"/>
      <c r="B123" s="71">
        <v>500</v>
      </c>
      <c r="C123" s="71"/>
      <c r="D123" s="71"/>
      <c r="E123" s="71"/>
      <c r="F123" s="72"/>
      <c r="G123" s="25"/>
      <c r="H123" s="26"/>
      <c r="I123" s="27">
        <v>200</v>
      </c>
      <c r="J123" s="42"/>
      <c r="K123" s="28">
        <f>300000+400000</f>
        <v>700000</v>
      </c>
      <c r="L123" s="28">
        <f t="shared" si="7"/>
        <v>700000</v>
      </c>
    </row>
    <row r="124" spans="1:12" ht="23.25">
      <c r="A124" s="1"/>
      <c r="B124" s="75" t="s">
        <v>21</v>
      </c>
      <c r="C124" s="75"/>
      <c r="D124" s="75"/>
      <c r="E124" s="75"/>
      <c r="F124" s="76"/>
      <c r="G124" s="65" t="s">
        <v>250</v>
      </c>
      <c r="H124" s="64" t="s">
        <v>251</v>
      </c>
      <c r="I124" s="27" t="s">
        <v>0</v>
      </c>
      <c r="J124" s="28">
        <f>J125</f>
        <v>0</v>
      </c>
      <c r="K124" s="28">
        <f>K125</f>
        <v>5000</v>
      </c>
      <c r="L124" s="28">
        <f t="shared" si="7"/>
        <v>5000</v>
      </c>
    </row>
    <row r="125" spans="1:12" ht="15.75">
      <c r="A125" s="1"/>
      <c r="B125" s="71">
        <v>500</v>
      </c>
      <c r="C125" s="71"/>
      <c r="D125" s="71"/>
      <c r="E125" s="71"/>
      <c r="F125" s="72"/>
      <c r="G125" s="25"/>
      <c r="H125" s="26"/>
      <c r="I125" s="27">
        <v>200</v>
      </c>
      <c r="J125" s="42">
        <v>0</v>
      </c>
      <c r="K125" s="28">
        <v>5000</v>
      </c>
      <c r="L125" s="28">
        <f t="shared" si="7"/>
        <v>5000</v>
      </c>
    </row>
    <row r="126" spans="1:12" ht="23.25">
      <c r="A126" s="1"/>
      <c r="B126" s="75" t="s">
        <v>21</v>
      </c>
      <c r="C126" s="75"/>
      <c r="D126" s="75"/>
      <c r="E126" s="75"/>
      <c r="F126" s="76"/>
      <c r="G126" s="65" t="s">
        <v>250</v>
      </c>
      <c r="H126" s="64" t="s">
        <v>252</v>
      </c>
      <c r="I126" s="27" t="s">
        <v>0</v>
      </c>
      <c r="J126" s="28">
        <f>J127</f>
        <v>49004</v>
      </c>
      <c r="K126" s="28">
        <f>K127+K128</f>
        <v>0</v>
      </c>
      <c r="L126" s="28">
        <f t="shared" si="7"/>
        <v>49004</v>
      </c>
    </row>
    <row r="127" spans="1:12" ht="22.5">
      <c r="A127" s="1"/>
      <c r="B127" s="71">
        <v>500</v>
      </c>
      <c r="C127" s="71"/>
      <c r="D127" s="71"/>
      <c r="E127" s="71"/>
      <c r="F127" s="72"/>
      <c r="G127" s="25" t="s">
        <v>2</v>
      </c>
      <c r="H127" s="26" t="s">
        <v>0</v>
      </c>
      <c r="I127" s="27">
        <v>200</v>
      </c>
      <c r="J127" s="42">
        <v>49004</v>
      </c>
      <c r="K127" s="28">
        <v>0</v>
      </c>
      <c r="L127" s="28">
        <f t="shared" si="7"/>
        <v>49004</v>
      </c>
    </row>
    <row r="128" spans="1:12" ht="15.75">
      <c r="A128" s="1"/>
      <c r="B128" s="83" t="s">
        <v>20</v>
      </c>
      <c r="C128" s="83"/>
      <c r="D128" s="83"/>
      <c r="E128" s="83"/>
      <c r="F128" s="84"/>
      <c r="G128" s="48" t="s">
        <v>146</v>
      </c>
      <c r="H128" s="49" t="s">
        <v>145</v>
      </c>
      <c r="I128" s="50" t="s">
        <v>0</v>
      </c>
      <c r="J128" s="51">
        <f>J129+J131</f>
        <v>1345054.8</v>
      </c>
      <c r="K128" s="51">
        <f>K129+K131</f>
        <v>0</v>
      </c>
      <c r="L128" s="51">
        <f>J128+K128</f>
        <v>1345054.8</v>
      </c>
    </row>
    <row r="129" spans="1:12" ht="24.75" customHeight="1">
      <c r="A129" s="1"/>
      <c r="B129" s="73" t="s">
        <v>18</v>
      </c>
      <c r="C129" s="73"/>
      <c r="D129" s="73"/>
      <c r="E129" s="73"/>
      <c r="F129" s="74"/>
      <c r="G129" s="25" t="s">
        <v>208</v>
      </c>
      <c r="H129" s="26" t="s">
        <v>209</v>
      </c>
      <c r="I129" s="27" t="s">
        <v>0</v>
      </c>
      <c r="J129" s="28">
        <f>J130</f>
        <v>1045054.8</v>
      </c>
      <c r="K129" s="28">
        <f>K130</f>
        <v>0</v>
      </c>
      <c r="L129" s="28">
        <f>J129+K129</f>
        <v>1045054.8</v>
      </c>
    </row>
    <row r="130" spans="1:12" ht="22.5">
      <c r="A130" s="1"/>
      <c r="B130" s="71">
        <v>500</v>
      </c>
      <c r="C130" s="71"/>
      <c r="D130" s="71"/>
      <c r="E130" s="71"/>
      <c r="F130" s="72"/>
      <c r="G130" s="25" t="s">
        <v>2</v>
      </c>
      <c r="H130" s="26" t="s">
        <v>0</v>
      </c>
      <c r="I130" s="27">
        <v>200</v>
      </c>
      <c r="J130" s="28">
        <v>1045054.8</v>
      </c>
      <c r="K130" s="42">
        <v>0</v>
      </c>
      <c r="L130" s="28">
        <f>J130+K130</f>
        <v>1045054.8</v>
      </c>
    </row>
    <row r="131" spans="1:12" ht="24.75" customHeight="1">
      <c r="A131" s="1"/>
      <c r="B131" s="73" t="s">
        <v>18</v>
      </c>
      <c r="C131" s="73"/>
      <c r="D131" s="73"/>
      <c r="E131" s="73"/>
      <c r="F131" s="74"/>
      <c r="G131" s="25" t="s">
        <v>206</v>
      </c>
      <c r="H131" s="26" t="s">
        <v>207</v>
      </c>
      <c r="I131" s="27" t="s">
        <v>0</v>
      </c>
      <c r="J131" s="28">
        <f>J132</f>
        <v>300000</v>
      </c>
      <c r="K131" s="28">
        <f>K132</f>
        <v>0</v>
      </c>
      <c r="L131" s="28">
        <f>J131+K131</f>
        <v>300000</v>
      </c>
    </row>
    <row r="132" spans="1:12" ht="22.5">
      <c r="A132" s="1"/>
      <c r="B132" s="71">
        <v>500</v>
      </c>
      <c r="C132" s="71"/>
      <c r="D132" s="71"/>
      <c r="E132" s="71"/>
      <c r="F132" s="72"/>
      <c r="G132" s="25" t="s">
        <v>2</v>
      </c>
      <c r="H132" s="26" t="s">
        <v>0</v>
      </c>
      <c r="I132" s="27">
        <v>200</v>
      </c>
      <c r="J132" s="28">
        <v>300000</v>
      </c>
      <c r="K132" s="42">
        <v>0</v>
      </c>
      <c r="L132" s="28">
        <f>J132+K132</f>
        <v>300000</v>
      </c>
    </row>
    <row r="133" spans="1:12" ht="33.75">
      <c r="A133" s="1"/>
      <c r="B133" s="83" t="s">
        <v>19</v>
      </c>
      <c r="C133" s="83"/>
      <c r="D133" s="83"/>
      <c r="E133" s="83"/>
      <c r="F133" s="84"/>
      <c r="G133" s="21" t="s">
        <v>154</v>
      </c>
      <c r="H133" s="22" t="s">
        <v>153</v>
      </c>
      <c r="I133" s="23" t="s">
        <v>0</v>
      </c>
      <c r="J133" s="24">
        <f>J134</f>
        <v>3537912</v>
      </c>
      <c r="K133" s="24">
        <f>K134</f>
        <v>3744850</v>
      </c>
      <c r="L133" s="24">
        <f aca="true" t="shared" si="8" ref="L133:L160">J133+K133</f>
        <v>7282762</v>
      </c>
    </row>
    <row r="134" spans="1:12" ht="15.75">
      <c r="A134" s="1"/>
      <c r="B134" s="83" t="s">
        <v>19</v>
      </c>
      <c r="C134" s="83"/>
      <c r="D134" s="83"/>
      <c r="E134" s="83"/>
      <c r="F134" s="84"/>
      <c r="G134" s="48" t="s">
        <v>148</v>
      </c>
      <c r="H134" s="49" t="s">
        <v>147</v>
      </c>
      <c r="I134" s="50" t="s">
        <v>0</v>
      </c>
      <c r="J134" s="51">
        <f>J135+J137+J139</f>
        <v>3537912</v>
      </c>
      <c r="K134" s="51">
        <f>K135+K137+K139+K141</f>
        <v>3744850</v>
      </c>
      <c r="L134" s="51">
        <f t="shared" si="8"/>
        <v>7282762</v>
      </c>
    </row>
    <row r="135" spans="1:12" ht="24.75" customHeight="1">
      <c r="A135" s="1"/>
      <c r="B135" s="73" t="s">
        <v>18</v>
      </c>
      <c r="C135" s="73"/>
      <c r="D135" s="73"/>
      <c r="E135" s="73"/>
      <c r="F135" s="74"/>
      <c r="G135" s="25" t="s">
        <v>150</v>
      </c>
      <c r="H135" s="26" t="s">
        <v>149</v>
      </c>
      <c r="I135" s="27" t="s">
        <v>0</v>
      </c>
      <c r="J135" s="28">
        <f>J136</f>
        <v>0</v>
      </c>
      <c r="K135" s="28">
        <f>K136</f>
        <v>1200000</v>
      </c>
      <c r="L135" s="28">
        <f t="shared" si="8"/>
        <v>1200000</v>
      </c>
    </row>
    <row r="136" spans="1:12" ht="22.5">
      <c r="A136" s="1"/>
      <c r="B136" s="71">
        <v>500</v>
      </c>
      <c r="C136" s="71"/>
      <c r="D136" s="71"/>
      <c r="E136" s="71"/>
      <c r="F136" s="72"/>
      <c r="G136" s="25" t="s">
        <v>2</v>
      </c>
      <c r="H136" s="26" t="s">
        <v>0</v>
      </c>
      <c r="I136" s="27">
        <v>200</v>
      </c>
      <c r="J136" s="28">
        <v>0</v>
      </c>
      <c r="K136" s="42">
        <f>700000+500000</f>
        <v>1200000</v>
      </c>
      <c r="L136" s="28">
        <f>J136+K136</f>
        <v>1200000</v>
      </c>
    </row>
    <row r="137" spans="1:12" ht="24.75" customHeight="1">
      <c r="A137" s="1"/>
      <c r="B137" s="73" t="s">
        <v>18</v>
      </c>
      <c r="C137" s="73"/>
      <c r="D137" s="73"/>
      <c r="E137" s="73"/>
      <c r="F137" s="74"/>
      <c r="G137" s="25" t="s">
        <v>151</v>
      </c>
      <c r="H137" s="26" t="s">
        <v>152</v>
      </c>
      <c r="I137" s="27" t="s">
        <v>0</v>
      </c>
      <c r="J137" s="28">
        <f>J138</f>
        <v>0</v>
      </c>
      <c r="K137" s="28">
        <f>K138</f>
        <v>2352686</v>
      </c>
      <c r="L137" s="28">
        <f t="shared" si="8"/>
        <v>2352686</v>
      </c>
    </row>
    <row r="138" spans="1:12" ht="22.5">
      <c r="A138" s="1"/>
      <c r="B138" s="71">
        <v>500</v>
      </c>
      <c r="C138" s="71"/>
      <c r="D138" s="71"/>
      <c r="E138" s="71"/>
      <c r="F138" s="72"/>
      <c r="G138" s="25" t="s">
        <v>2</v>
      </c>
      <c r="H138" s="26" t="s">
        <v>0</v>
      </c>
      <c r="I138" s="27">
        <v>200</v>
      </c>
      <c r="J138" s="28">
        <v>0</v>
      </c>
      <c r="K138" s="42">
        <f>1852686+500000</f>
        <v>2352686</v>
      </c>
      <c r="L138" s="28">
        <f t="shared" si="8"/>
        <v>2352686</v>
      </c>
    </row>
    <row r="139" spans="1:12" ht="24.75" customHeight="1">
      <c r="A139" s="1"/>
      <c r="B139" s="73" t="s">
        <v>18</v>
      </c>
      <c r="C139" s="73"/>
      <c r="D139" s="73"/>
      <c r="E139" s="73"/>
      <c r="F139" s="74"/>
      <c r="G139" s="25" t="s">
        <v>238</v>
      </c>
      <c r="H139" s="26" t="s">
        <v>236</v>
      </c>
      <c r="I139" s="27" t="s">
        <v>0</v>
      </c>
      <c r="J139" s="28">
        <f>J140</f>
        <v>3537912</v>
      </c>
      <c r="K139" s="28">
        <f>K140</f>
        <v>0</v>
      </c>
      <c r="L139" s="28">
        <f>J139+K139</f>
        <v>3537912</v>
      </c>
    </row>
    <row r="140" spans="1:12" ht="22.5">
      <c r="A140" s="1"/>
      <c r="B140" s="71">
        <v>500</v>
      </c>
      <c r="C140" s="71"/>
      <c r="D140" s="71"/>
      <c r="E140" s="71"/>
      <c r="F140" s="72"/>
      <c r="G140" s="25" t="s">
        <v>2</v>
      </c>
      <c r="H140" s="26" t="s">
        <v>0</v>
      </c>
      <c r="I140" s="27">
        <v>200</v>
      </c>
      <c r="J140" s="28">
        <v>3537912</v>
      </c>
      <c r="K140" s="42">
        <v>0</v>
      </c>
      <c r="L140" s="28">
        <f>J140+K140</f>
        <v>3537912</v>
      </c>
    </row>
    <row r="141" spans="1:12" ht="24.75" customHeight="1">
      <c r="A141" s="1"/>
      <c r="B141" s="73" t="s">
        <v>18</v>
      </c>
      <c r="C141" s="73"/>
      <c r="D141" s="73"/>
      <c r="E141" s="73"/>
      <c r="F141" s="74"/>
      <c r="G141" s="25" t="s">
        <v>238</v>
      </c>
      <c r="H141" s="26" t="s">
        <v>237</v>
      </c>
      <c r="I141" s="27" t="s">
        <v>0</v>
      </c>
      <c r="J141" s="28">
        <f>J142</f>
        <v>0</v>
      </c>
      <c r="K141" s="28">
        <f>K142</f>
        <v>192164</v>
      </c>
      <c r="L141" s="28">
        <f>J141+K141</f>
        <v>192164</v>
      </c>
    </row>
    <row r="142" spans="1:12" ht="22.5">
      <c r="A142" s="1"/>
      <c r="B142" s="71">
        <v>500</v>
      </c>
      <c r="C142" s="71"/>
      <c r="D142" s="71"/>
      <c r="E142" s="71"/>
      <c r="F142" s="72"/>
      <c r="G142" s="25" t="s">
        <v>2</v>
      </c>
      <c r="H142" s="26" t="s">
        <v>0</v>
      </c>
      <c r="I142" s="27">
        <v>200</v>
      </c>
      <c r="J142" s="28">
        <v>0</v>
      </c>
      <c r="K142" s="42">
        <v>192164</v>
      </c>
      <c r="L142" s="28">
        <f>J142+K142</f>
        <v>192164</v>
      </c>
    </row>
    <row r="143" spans="1:12" ht="21">
      <c r="A143" s="1"/>
      <c r="B143" s="79" t="s">
        <v>17</v>
      </c>
      <c r="C143" s="79"/>
      <c r="D143" s="79"/>
      <c r="E143" s="79"/>
      <c r="F143" s="80"/>
      <c r="G143" s="17" t="s">
        <v>156</v>
      </c>
      <c r="H143" s="18" t="s">
        <v>155</v>
      </c>
      <c r="I143" s="19" t="s">
        <v>0</v>
      </c>
      <c r="J143" s="20">
        <f>J144</f>
        <v>62396</v>
      </c>
      <c r="K143" s="20">
        <f>K144</f>
        <v>3102000</v>
      </c>
      <c r="L143" s="20">
        <f t="shared" si="8"/>
        <v>3164396</v>
      </c>
    </row>
    <row r="144" spans="1:12" ht="33.75">
      <c r="A144" s="1"/>
      <c r="B144" s="77" t="s">
        <v>16</v>
      </c>
      <c r="C144" s="77"/>
      <c r="D144" s="77"/>
      <c r="E144" s="77"/>
      <c r="F144" s="78"/>
      <c r="G144" s="21" t="s">
        <v>51</v>
      </c>
      <c r="H144" s="22" t="s">
        <v>157</v>
      </c>
      <c r="I144" s="23" t="s">
        <v>0</v>
      </c>
      <c r="J144" s="24">
        <f>J145+J152+J155+J158+J166+J172+J175</f>
        <v>62396</v>
      </c>
      <c r="K144" s="24">
        <f>K145+K152+K155+K158+K166+K161+K172+K175</f>
        <v>3102000</v>
      </c>
      <c r="L144" s="24">
        <f t="shared" si="8"/>
        <v>3164396</v>
      </c>
    </row>
    <row r="145" spans="1:12" ht="22.5">
      <c r="A145" s="1"/>
      <c r="B145" s="77" t="s">
        <v>16</v>
      </c>
      <c r="C145" s="77"/>
      <c r="D145" s="77"/>
      <c r="E145" s="77"/>
      <c r="F145" s="78"/>
      <c r="G145" s="48" t="s">
        <v>164</v>
      </c>
      <c r="H145" s="49" t="s">
        <v>158</v>
      </c>
      <c r="I145" s="50" t="s">
        <v>0</v>
      </c>
      <c r="J145" s="51">
        <f>J146+J148+J150</f>
        <v>0</v>
      </c>
      <c r="K145" s="51">
        <f>K146+K148+K150</f>
        <v>573000</v>
      </c>
      <c r="L145" s="51">
        <f t="shared" si="8"/>
        <v>573000</v>
      </c>
    </row>
    <row r="146" spans="1:12" ht="22.5">
      <c r="A146" s="1"/>
      <c r="B146" s="73" t="s">
        <v>15</v>
      </c>
      <c r="C146" s="73"/>
      <c r="D146" s="73"/>
      <c r="E146" s="73"/>
      <c r="F146" s="74"/>
      <c r="G146" s="25" t="s">
        <v>160</v>
      </c>
      <c r="H146" s="26" t="s">
        <v>159</v>
      </c>
      <c r="I146" s="27" t="s">
        <v>0</v>
      </c>
      <c r="J146" s="28">
        <f>J147</f>
        <v>0</v>
      </c>
      <c r="K146" s="28">
        <f>K147</f>
        <v>43000</v>
      </c>
      <c r="L146" s="28">
        <f t="shared" si="8"/>
        <v>43000</v>
      </c>
    </row>
    <row r="147" spans="1:12" ht="22.5">
      <c r="A147" s="1"/>
      <c r="B147" s="73">
        <v>200</v>
      </c>
      <c r="C147" s="73"/>
      <c r="D147" s="73"/>
      <c r="E147" s="73"/>
      <c r="F147" s="74"/>
      <c r="G147" s="25" t="s">
        <v>2</v>
      </c>
      <c r="H147" s="26" t="s">
        <v>0</v>
      </c>
      <c r="I147" s="27">
        <v>200</v>
      </c>
      <c r="J147" s="42"/>
      <c r="K147" s="28">
        <f>8000+35000</f>
        <v>43000</v>
      </c>
      <c r="L147" s="28">
        <f t="shared" si="8"/>
        <v>43000</v>
      </c>
    </row>
    <row r="148" spans="1:12" ht="22.5">
      <c r="A148" s="1"/>
      <c r="B148" s="73" t="s">
        <v>15</v>
      </c>
      <c r="C148" s="73"/>
      <c r="D148" s="73"/>
      <c r="E148" s="73"/>
      <c r="F148" s="74"/>
      <c r="G148" s="25" t="s">
        <v>162</v>
      </c>
      <c r="H148" s="26" t="s">
        <v>161</v>
      </c>
      <c r="I148" s="27" t="s">
        <v>0</v>
      </c>
      <c r="J148" s="28">
        <f>J149</f>
        <v>0</v>
      </c>
      <c r="K148" s="28">
        <f>K149</f>
        <v>50000</v>
      </c>
      <c r="L148" s="28">
        <f t="shared" si="8"/>
        <v>50000</v>
      </c>
    </row>
    <row r="149" spans="1:12" ht="22.5">
      <c r="A149" s="1"/>
      <c r="B149" s="73">
        <v>200</v>
      </c>
      <c r="C149" s="73"/>
      <c r="D149" s="73"/>
      <c r="E149" s="73"/>
      <c r="F149" s="74"/>
      <c r="G149" s="25" t="s">
        <v>2</v>
      </c>
      <c r="H149" s="26" t="s">
        <v>0</v>
      </c>
      <c r="I149" s="27">
        <v>200</v>
      </c>
      <c r="J149" s="42"/>
      <c r="K149" s="28">
        <v>50000</v>
      </c>
      <c r="L149" s="28">
        <f t="shared" si="8"/>
        <v>50000</v>
      </c>
    </row>
    <row r="150" spans="1:12" ht="22.5">
      <c r="A150" s="1"/>
      <c r="B150" s="73" t="s">
        <v>15</v>
      </c>
      <c r="C150" s="73"/>
      <c r="D150" s="73"/>
      <c r="E150" s="73"/>
      <c r="F150" s="74"/>
      <c r="G150" s="25" t="s">
        <v>210</v>
      </c>
      <c r="H150" s="26" t="s">
        <v>211</v>
      </c>
      <c r="I150" s="27" t="s">
        <v>0</v>
      </c>
      <c r="J150" s="28">
        <f>J151</f>
        <v>0</v>
      </c>
      <c r="K150" s="28">
        <f>K151</f>
        <v>480000</v>
      </c>
      <c r="L150" s="28">
        <f t="shared" si="8"/>
        <v>480000</v>
      </c>
    </row>
    <row r="151" spans="1:12" ht="22.5">
      <c r="A151" s="1"/>
      <c r="B151" s="73">
        <v>200</v>
      </c>
      <c r="C151" s="73"/>
      <c r="D151" s="73"/>
      <c r="E151" s="73"/>
      <c r="F151" s="74"/>
      <c r="G151" s="25" t="s">
        <v>2</v>
      </c>
      <c r="H151" s="26" t="s">
        <v>0</v>
      </c>
      <c r="I151" s="27">
        <v>200</v>
      </c>
      <c r="J151" s="42"/>
      <c r="K151" s="28">
        <v>480000</v>
      </c>
      <c r="L151" s="28">
        <f t="shared" si="8"/>
        <v>480000</v>
      </c>
    </row>
    <row r="152" spans="1:12" ht="22.5">
      <c r="A152" s="1"/>
      <c r="B152" s="77" t="s">
        <v>16</v>
      </c>
      <c r="C152" s="77"/>
      <c r="D152" s="77"/>
      <c r="E152" s="77"/>
      <c r="F152" s="78"/>
      <c r="G152" s="48" t="s">
        <v>165</v>
      </c>
      <c r="H152" s="49" t="s">
        <v>163</v>
      </c>
      <c r="I152" s="50" t="s">
        <v>0</v>
      </c>
      <c r="J152" s="51">
        <f>J153</f>
        <v>0</v>
      </c>
      <c r="K152" s="51">
        <f>K153</f>
        <v>0</v>
      </c>
      <c r="L152" s="51">
        <f t="shared" si="8"/>
        <v>0</v>
      </c>
    </row>
    <row r="153" spans="1:12" ht="33.75">
      <c r="A153" s="1"/>
      <c r="B153" s="73" t="s">
        <v>15</v>
      </c>
      <c r="C153" s="73"/>
      <c r="D153" s="73"/>
      <c r="E153" s="73"/>
      <c r="F153" s="74"/>
      <c r="G153" s="25" t="s">
        <v>167</v>
      </c>
      <c r="H153" s="26" t="s">
        <v>166</v>
      </c>
      <c r="I153" s="27" t="s">
        <v>0</v>
      </c>
      <c r="J153" s="55">
        <f>J154</f>
        <v>0</v>
      </c>
      <c r="K153" s="55">
        <f>K154</f>
        <v>0</v>
      </c>
      <c r="L153" s="55">
        <f t="shared" si="8"/>
        <v>0</v>
      </c>
    </row>
    <row r="154" spans="1:12" ht="22.5">
      <c r="A154" s="1"/>
      <c r="B154" s="73">
        <v>200</v>
      </c>
      <c r="C154" s="73"/>
      <c r="D154" s="73"/>
      <c r="E154" s="73"/>
      <c r="F154" s="74"/>
      <c r="G154" s="25" t="s">
        <v>2</v>
      </c>
      <c r="H154" s="26" t="s">
        <v>0</v>
      </c>
      <c r="I154" s="27">
        <v>200</v>
      </c>
      <c r="J154" s="42"/>
      <c r="K154" s="28">
        <v>0</v>
      </c>
      <c r="L154" s="55">
        <f t="shared" si="8"/>
        <v>0</v>
      </c>
    </row>
    <row r="155" spans="1:12" ht="22.5">
      <c r="A155" s="1"/>
      <c r="B155" s="77" t="s">
        <v>16</v>
      </c>
      <c r="C155" s="77"/>
      <c r="D155" s="77"/>
      <c r="E155" s="77"/>
      <c r="F155" s="78"/>
      <c r="G155" s="48" t="s">
        <v>170</v>
      </c>
      <c r="H155" s="49" t="s">
        <v>168</v>
      </c>
      <c r="I155" s="50" t="s">
        <v>0</v>
      </c>
      <c r="J155" s="51">
        <f>J156</f>
        <v>0</v>
      </c>
      <c r="K155" s="51">
        <f>K156</f>
        <v>0</v>
      </c>
      <c r="L155" s="51">
        <f t="shared" si="8"/>
        <v>0</v>
      </c>
    </row>
    <row r="156" spans="1:12" ht="15.75">
      <c r="A156" s="1"/>
      <c r="B156" s="73" t="s">
        <v>15</v>
      </c>
      <c r="C156" s="73"/>
      <c r="D156" s="73"/>
      <c r="E156" s="73"/>
      <c r="F156" s="74"/>
      <c r="G156" s="25" t="s">
        <v>171</v>
      </c>
      <c r="H156" s="26" t="s">
        <v>169</v>
      </c>
      <c r="I156" s="27" t="s">
        <v>0</v>
      </c>
      <c r="J156" s="55"/>
      <c r="K156" s="55">
        <f>K157</f>
        <v>0</v>
      </c>
      <c r="L156" s="55">
        <f t="shared" si="8"/>
        <v>0</v>
      </c>
    </row>
    <row r="157" spans="1:12" ht="22.5">
      <c r="A157" s="1"/>
      <c r="B157" s="73">
        <v>200</v>
      </c>
      <c r="C157" s="73"/>
      <c r="D157" s="73"/>
      <c r="E157" s="73"/>
      <c r="F157" s="74"/>
      <c r="G157" s="25" t="s">
        <v>2</v>
      </c>
      <c r="H157" s="26" t="s">
        <v>0</v>
      </c>
      <c r="I157" s="27">
        <v>200</v>
      </c>
      <c r="J157" s="42"/>
      <c r="K157" s="28">
        <v>0</v>
      </c>
      <c r="L157" s="55">
        <f t="shared" si="8"/>
        <v>0</v>
      </c>
    </row>
    <row r="158" spans="1:12" ht="22.5">
      <c r="A158" s="1"/>
      <c r="B158" s="77" t="s">
        <v>16</v>
      </c>
      <c r="C158" s="77"/>
      <c r="D158" s="77"/>
      <c r="E158" s="77"/>
      <c r="F158" s="78"/>
      <c r="G158" s="48" t="s">
        <v>173</v>
      </c>
      <c r="H158" s="49" t="s">
        <v>172</v>
      </c>
      <c r="I158" s="50" t="s">
        <v>0</v>
      </c>
      <c r="J158" s="51">
        <f>J159</f>
        <v>0</v>
      </c>
      <c r="K158" s="51">
        <f>K159</f>
        <v>180000</v>
      </c>
      <c r="L158" s="51">
        <f t="shared" si="8"/>
        <v>180000</v>
      </c>
    </row>
    <row r="159" spans="1:12" ht="56.25">
      <c r="A159" s="1"/>
      <c r="B159" s="73" t="s">
        <v>15</v>
      </c>
      <c r="C159" s="73"/>
      <c r="D159" s="73"/>
      <c r="E159" s="73"/>
      <c r="F159" s="74"/>
      <c r="G159" s="25" t="s">
        <v>174</v>
      </c>
      <c r="H159" s="26" t="s">
        <v>175</v>
      </c>
      <c r="I159" s="27" t="s">
        <v>0</v>
      </c>
      <c r="J159" s="28">
        <f>J160</f>
        <v>0</v>
      </c>
      <c r="K159" s="28">
        <f>K160</f>
        <v>180000</v>
      </c>
      <c r="L159" s="28">
        <f t="shared" si="8"/>
        <v>180000</v>
      </c>
    </row>
    <row r="160" spans="1:12" ht="15.75">
      <c r="A160" s="1"/>
      <c r="B160" s="9"/>
      <c r="C160" s="9"/>
      <c r="D160" s="9"/>
      <c r="E160" s="9"/>
      <c r="F160" s="10"/>
      <c r="G160" s="25" t="s">
        <v>5</v>
      </c>
      <c r="H160" s="26"/>
      <c r="I160" s="27">
        <v>300</v>
      </c>
      <c r="J160" s="28"/>
      <c r="K160" s="42">
        <v>180000</v>
      </c>
      <c r="L160" s="28">
        <f t="shared" si="8"/>
        <v>180000</v>
      </c>
    </row>
    <row r="161" spans="1:12" ht="33.75">
      <c r="A161" s="1"/>
      <c r="B161" s="77" t="s">
        <v>16</v>
      </c>
      <c r="C161" s="77"/>
      <c r="D161" s="77"/>
      <c r="E161" s="77"/>
      <c r="F161" s="78"/>
      <c r="G161" s="48" t="s">
        <v>228</v>
      </c>
      <c r="H161" s="49" t="s">
        <v>229</v>
      </c>
      <c r="I161" s="50" t="s">
        <v>0</v>
      </c>
      <c r="J161" s="51">
        <f>J162</f>
        <v>0</v>
      </c>
      <c r="K161" s="51">
        <f>K162+K164</f>
        <v>250000</v>
      </c>
      <c r="L161" s="51">
        <f>J161+K161</f>
        <v>250000</v>
      </c>
    </row>
    <row r="162" spans="1:12" ht="23.25" thickBot="1">
      <c r="A162" s="1"/>
      <c r="B162" s="73" t="s">
        <v>15</v>
      </c>
      <c r="C162" s="73"/>
      <c r="D162" s="73"/>
      <c r="E162" s="73"/>
      <c r="F162" s="74"/>
      <c r="G162" s="66" t="s">
        <v>256</v>
      </c>
      <c r="H162" s="67" t="s">
        <v>230</v>
      </c>
      <c r="I162" s="27" t="s">
        <v>0</v>
      </c>
      <c r="J162" s="55"/>
      <c r="K162" s="55">
        <f>K163</f>
        <v>200000</v>
      </c>
      <c r="L162" s="55">
        <f>J162+K162</f>
        <v>200000</v>
      </c>
    </row>
    <row r="163" spans="1:12" ht="22.5">
      <c r="A163" s="1"/>
      <c r="B163" s="73">
        <v>200</v>
      </c>
      <c r="C163" s="73"/>
      <c r="D163" s="73"/>
      <c r="E163" s="73"/>
      <c r="F163" s="74"/>
      <c r="G163" s="25" t="s">
        <v>2</v>
      </c>
      <c r="H163" s="26"/>
      <c r="I163" s="27">
        <v>200</v>
      </c>
      <c r="J163" s="42"/>
      <c r="K163" s="28">
        <v>200000</v>
      </c>
      <c r="L163" s="55">
        <f>J163+K163</f>
        <v>200000</v>
      </c>
    </row>
    <row r="164" spans="1:12" ht="22.5">
      <c r="A164" s="1"/>
      <c r="B164" s="73" t="s">
        <v>15</v>
      </c>
      <c r="C164" s="73"/>
      <c r="D164" s="73"/>
      <c r="E164" s="73"/>
      <c r="F164" s="74"/>
      <c r="G164" s="25" t="s">
        <v>231</v>
      </c>
      <c r="H164" s="26" t="s">
        <v>232</v>
      </c>
      <c r="I164" s="27" t="s">
        <v>0</v>
      </c>
      <c r="J164" s="55"/>
      <c r="K164" s="55">
        <f>K165</f>
        <v>50000</v>
      </c>
      <c r="L164" s="55">
        <f>J164+K164</f>
        <v>50000</v>
      </c>
    </row>
    <row r="165" spans="1:12" ht="22.5">
      <c r="A165" s="1"/>
      <c r="B165" s="73">
        <v>200</v>
      </c>
      <c r="C165" s="73"/>
      <c r="D165" s="73"/>
      <c r="E165" s="73"/>
      <c r="F165" s="74"/>
      <c r="G165" s="25" t="s">
        <v>2</v>
      </c>
      <c r="H165" s="26" t="s">
        <v>0</v>
      </c>
      <c r="I165" s="27">
        <v>200</v>
      </c>
      <c r="J165" s="42"/>
      <c r="K165" s="28">
        <v>50000</v>
      </c>
      <c r="L165" s="55">
        <f>J165+K165</f>
        <v>50000</v>
      </c>
    </row>
    <row r="166" spans="1:12" ht="15.75">
      <c r="A166" s="1"/>
      <c r="B166" s="77" t="s">
        <v>16</v>
      </c>
      <c r="C166" s="77"/>
      <c r="D166" s="77"/>
      <c r="E166" s="77"/>
      <c r="F166" s="78"/>
      <c r="G166" s="48" t="s">
        <v>178</v>
      </c>
      <c r="H166" s="49" t="s">
        <v>176</v>
      </c>
      <c r="I166" s="50" t="s">
        <v>0</v>
      </c>
      <c r="J166" s="51">
        <f>J167+J170</f>
        <v>0</v>
      </c>
      <c r="K166" s="51">
        <f>K167+K170</f>
        <v>1090067</v>
      </c>
      <c r="L166" s="51">
        <f>L167+L170</f>
        <v>1090067</v>
      </c>
    </row>
    <row r="167" spans="1:12" ht="15.75">
      <c r="A167" s="1"/>
      <c r="B167" s="73" t="s">
        <v>15</v>
      </c>
      <c r="C167" s="73"/>
      <c r="D167" s="73"/>
      <c r="E167" s="73"/>
      <c r="F167" s="74"/>
      <c r="G167" s="25" t="s">
        <v>179</v>
      </c>
      <c r="H167" s="26" t="s">
        <v>177</v>
      </c>
      <c r="I167" s="27" t="s">
        <v>0</v>
      </c>
      <c r="J167" s="28">
        <f>J168+J169</f>
        <v>0</v>
      </c>
      <c r="K167" s="28">
        <f>K168+K169</f>
        <v>997000</v>
      </c>
      <c r="L167" s="28">
        <f aca="true" t="shared" si="9" ref="L167:L181">J167+K167</f>
        <v>997000</v>
      </c>
    </row>
    <row r="168" spans="1:12" ht="22.5">
      <c r="A168" s="1"/>
      <c r="B168" s="73">
        <v>200</v>
      </c>
      <c r="C168" s="73"/>
      <c r="D168" s="73"/>
      <c r="E168" s="73"/>
      <c r="F168" s="74"/>
      <c r="G168" s="25" t="s">
        <v>2</v>
      </c>
      <c r="H168" s="26" t="s">
        <v>0</v>
      </c>
      <c r="I168" s="27">
        <v>200</v>
      </c>
      <c r="J168" s="42">
        <v>0</v>
      </c>
      <c r="K168" s="28">
        <v>900000</v>
      </c>
      <c r="L168" s="28">
        <f t="shared" si="9"/>
        <v>900000</v>
      </c>
    </row>
    <row r="169" spans="1:12" ht="15.75">
      <c r="A169" s="1"/>
      <c r="B169" s="71">
        <v>800</v>
      </c>
      <c r="C169" s="71"/>
      <c r="D169" s="71"/>
      <c r="E169" s="71"/>
      <c r="F169" s="72"/>
      <c r="G169" s="25" t="s">
        <v>1</v>
      </c>
      <c r="H169" s="26" t="s">
        <v>0</v>
      </c>
      <c r="I169" s="27">
        <v>800</v>
      </c>
      <c r="J169" s="28"/>
      <c r="K169" s="42">
        <v>97000</v>
      </c>
      <c r="L169" s="28">
        <f t="shared" si="9"/>
        <v>97000</v>
      </c>
    </row>
    <row r="170" spans="1:12" ht="22.5">
      <c r="A170" s="1"/>
      <c r="B170" s="73" t="s">
        <v>15</v>
      </c>
      <c r="C170" s="73"/>
      <c r="D170" s="73"/>
      <c r="E170" s="73"/>
      <c r="F170" s="74"/>
      <c r="G170" s="25" t="s">
        <v>212</v>
      </c>
      <c r="H170" s="26" t="s">
        <v>213</v>
      </c>
      <c r="I170" s="27" t="s">
        <v>0</v>
      </c>
      <c r="J170" s="28">
        <f>J171</f>
        <v>0</v>
      </c>
      <c r="K170" s="28">
        <f>K171</f>
        <v>93067</v>
      </c>
      <c r="L170" s="28">
        <f t="shared" si="9"/>
        <v>93067</v>
      </c>
    </row>
    <row r="171" spans="1:12" ht="22.5">
      <c r="A171" s="1"/>
      <c r="B171" s="73">
        <v>200</v>
      </c>
      <c r="C171" s="73"/>
      <c r="D171" s="73"/>
      <c r="E171" s="73"/>
      <c r="F171" s="74"/>
      <c r="G171" s="25" t="s">
        <v>2</v>
      </c>
      <c r="H171" s="26" t="s">
        <v>0</v>
      </c>
      <c r="I171" s="27">
        <v>200</v>
      </c>
      <c r="J171" s="42">
        <v>0</v>
      </c>
      <c r="K171" s="28">
        <v>93067</v>
      </c>
      <c r="L171" s="28">
        <f t="shared" si="9"/>
        <v>93067</v>
      </c>
    </row>
    <row r="172" spans="1:12" ht="22.5">
      <c r="A172" s="1"/>
      <c r="B172" s="77" t="s">
        <v>16</v>
      </c>
      <c r="C172" s="77"/>
      <c r="D172" s="77"/>
      <c r="E172" s="77"/>
      <c r="F172" s="78"/>
      <c r="G172" s="48" t="s">
        <v>234</v>
      </c>
      <c r="H172" s="49" t="s">
        <v>233</v>
      </c>
      <c r="I172" s="50" t="s">
        <v>0</v>
      </c>
      <c r="J172" s="51">
        <f>J173</f>
        <v>0</v>
      </c>
      <c r="K172" s="51">
        <f>K173</f>
        <v>1002000</v>
      </c>
      <c r="L172" s="51">
        <f t="shared" si="9"/>
        <v>1002000</v>
      </c>
    </row>
    <row r="173" spans="1:12" ht="22.5">
      <c r="A173" s="1"/>
      <c r="B173" s="73" t="s">
        <v>15</v>
      </c>
      <c r="C173" s="73"/>
      <c r="D173" s="73"/>
      <c r="E173" s="73"/>
      <c r="F173" s="74"/>
      <c r="G173" s="25" t="s">
        <v>200</v>
      </c>
      <c r="H173" s="26" t="s">
        <v>235</v>
      </c>
      <c r="I173" s="27" t="s">
        <v>0</v>
      </c>
      <c r="J173" s="55"/>
      <c r="K173" s="55">
        <f>K174</f>
        <v>1002000</v>
      </c>
      <c r="L173" s="55">
        <f t="shared" si="9"/>
        <v>1002000</v>
      </c>
    </row>
    <row r="174" spans="1:12" ht="15.75">
      <c r="A174" s="1"/>
      <c r="B174" s="73">
        <v>200</v>
      </c>
      <c r="C174" s="73"/>
      <c r="D174" s="73"/>
      <c r="E174" s="73"/>
      <c r="F174" s="74"/>
      <c r="G174" s="25" t="s">
        <v>6</v>
      </c>
      <c r="H174" s="26" t="s">
        <v>0</v>
      </c>
      <c r="I174" s="27">
        <v>500</v>
      </c>
      <c r="J174" s="42"/>
      <c r="K174" s="28">
        <v>1002000</v>
      </c>
      <c r="L174" s="55">
        <f t="shared" si="9"/>
        <v>1002000</v>
      </c>
    </row>
    <row r="175" spans="1:12" ht="22.5">
      <c r="A175" s="1"/>
      <c r="B175" s="77" t="s">
        <v>16</v>
      </c>
      <c r="C175" s="77"/>
      <c r="D175" s="77"/>
      <c r="E175" s="77"/>
      <c r="F175" s="78"/>
      <c r="G175" s="48" t="s">
        <v>255</v>
      </c>
      <c r="H175" s="49" t="s">
        <v>254</v>
      </c>
      <c r="I175" s="50" t="s">
        <v>0</v>
      </c>
      <c r="J175" s="51">
        <f>J176</f>
        <v>62396</v>
      </c>
      <c r="K175" s="51">
        <f>K178</f>
        <v>6933</v>
      </c>
      <c r="L175" s="51">
        <f>J175+K175</f>
        <v>69329</v>
      </c>
    </row>
    <row r="176" spans="1:12" ht="57">
      <c r="A176" s="1"/>
      <c r="B176" s="73" t="s">
        <v>15</v>
      </c>
      <c r="C176" s="73"/>
      <c r="D176" s="73"/>
      <c r="E176" s="73"/>
      <c r="F176" s="74"/>
      <c r="G176" s="65" t="s">
        <v>253</v>
      </c>
      <c r="H176" s="26" t="s">
        <v>258</v>
      </c>
      <c r="I176" s="27" t="s">
        <v>0</v>
      </c>
      <c r="J176" s="55">
        <f>J177</f>
        <v>62396</v>
      </c>
      <c r="K176" s="55">
        <f>K177</f>
        <v>0</v>
      </c>
      <c r="L176" s="55">
        <f>J176+K176</f>
        <v>62396</v>
      </c>
    </row>
    <row r="177" spans="1:12" ht="15.75">
      <c r="A177" s="1"/>
      <c r="B177" s="73">
        <v>200</v>
      </c>
      <c r="C177" s="73"/>
      <c r="D177" s="73"/>
      <c r="E177" s="73"/>
      <c r="F177" s="74"/>
      <c r="G177" s="25" t="s">
        <v>6</v>
      </c>
      <c r="H177" s="26" t="s">
        <v>0</v>
      </c>
      <c r="I177" s="27">
        <v>500</v>
      </c>
      <c r="J177" s="42">
        <v>62396</v>
      </c>
      <c r="K177" s="28">
        <v>0</v>
      </c>
      <c r="L177" s="55">
        <f>J177+K177</f>
        <v>62396</v>
      </c>
    </row>
    <row r="178" spans="1:12" ht="57">
      <c r="A178" s="1"/>
      <c r="B178" s="73" t="s">
        <v>15</v>
      </c>
      <c r="C178" s="73"/>
      <c r="D178" s="73"/>
      <c r="E178" s="73"/>
      <c r="F178" s="74"/>
      <c r="G178" s="65" t="s">
        <v>253</v>
      </c>
      <c r="H178" s="26" t="s">
        <v>257</v>
      </c>
      <c r="I178" s="27" t="s">
        <v>0</v>
      </c>
      <c r="J178" s="55">
        <f>J179</f>
        <v>0</v>
      </c>
      <c r="K178" s="55">
        <f>K179</f>
        <v>6933</v>
      </c>
      <c r="L178" s="55">
        <f>J178+K178</f>
        <v>6933</v>
      </c>
    </row>
    <row r="179" spans="1:12" ht="15.75">
      <c r="A179" s="1"/>
      <c r="B179" s="73">
        <v>200</v>
      </c>
      <c r="C179" s="73"/>
      <c r="D179" s="73"/>
      <c r="E179" s="73"/>
      <c r="F179" s="74"/>
      <c r="G179" s="25" t="s">
        <v>6</v>
      </c>
      <c r="H179" s="26" t="s">
        <v>0</v>
      </c>
      <c r="I179" s="27">
        <v>500</v>
      </c>
      <c r="J179" s="42">
        <v>0</v>
      </c>
      <c r="K179" s="28">
        <v>6933</v>
      </c>
      <c r="L179" s="55">
        <f>J179+K179</f>
        <v>6933</v>
      </c>
    </row>
    <row r="180" spans="1:12" ht="15.75">
      <c r="A180" s="1"/>
      <c r="B180" s="79" t="s">
        <v>14</v>
      </c>
      <c r="C180" s="79"/>
      <c r="D180" s="79"/>
      <c r="E180" s="79"/>
      <c r="F180" s="80"/>
      <c r="G180" s="17" t="s">
        <v>13</v>
      </c>
      <c r="H180" s="18" t="s">
        <v>180</v>
      </c>
      <c r="I180" s="19" t="s">
        <v>0</v>
      </c>
      <c r="J180" s="20">
        <f>J181+J184+J186+J190+J192+J198</f>
        <v>238636</v>
      </c>
      <c r="K180" s="20">
        <f>K181+K184+K186+K190+K192+K198+K200+K194+K196</f>
        <v>6819432.5200000005</v>
      </c>
      <c r="L180" s="20">
        <f t="shared" si="9"/>
        <v>7058068.5200000005</v>
      </c>
    </row>
    <row r="181" spans="1:12" ht="45">
      <c r="A181" s="1"/>
      <c r="B181" s="72" t="s">
        <v>12</v>
      </c>
      <c r="C181" s="81"/>
      <c r="D181" s="81"/>
      <c r="E181" s="81"/>
      <c r="F181" s="82"/>
      <c r="G181" s="25" t="s">
        <v>44</v>
      </c>
      <c r="H181" s="26" t="s">
        <v>181</v>
      </c>
      <c r="I181" s="27" t="s">
        <v>0</v>
      </c>
      <c r="J181" s="28">
        <f>J182+J183</f>
        <v>238636</v>
      </c>
      <c r="K181" s="28">
        <f>K182</f>
        <v>0</v>
      </c>
      <c r="L181" s="28">
        <f t="shared" si="9"/>
        <v>238636</v>
      </c>
    </row>
    <row r="182" spans="1:12" ht="56.25">
      <c r="A182" s="1"/>
      <c r="B182" s="72">
        <v>500</v>
      </c>
      <c r="C182" s="81"/>
      <c r="D182" s="81"/>
      <c r="E182" s="81"/>
      <c r="F182" s="82"/>
      <c r="G182" s="25" t="s">
        <v>3</v>
      </c>
      <c r="H182" s="26" t="s">
        <v>0</v>
      </c>
      <c r="I182" s="27">
        <v>100</v>
      </c>
      <c r="J182" s="42">
        <v>238636</v>
      </c>
      <c r="K182" s="28">
        <v>0</v>
      </c>
      <c r="L182" s="28">
        <f aca="true" t="shared" si="10" ref="L182:L193">K182+J182</f>
        <v>238636</v>
      </c>
    </row>
    <row r="183" spans="1:12" ht="22.5">
      <c r="A183" s="1"/>
      <c r="B183" s="72">
        <v>500</v>
      </c>
      <c r="C183" s="81"/>
      <c r="D183" s="81"/>
      <c r="E183" s="81"/>
      <c r="F183" s="82"/>
      <c r="G183" s="25" t="s">
        <v>2</v>
      </c>
      <c r="H183" s="26" t="s">
        <v>0</v>
      </c>
      <c r="I183" s="27">
        <v>200</v>
      </c>
      <c r="J183" s="42">
        <v>0</v>
      </c>
      <c r="K183" s="28">
        <v>0</v>
      </c>
      <c r="L183" s="28">
        <f>K183+J183</f>
        <v>0</v>
      </c>
    </row>
    <row r="184" spans="1:12" ht="22.5">
      <c r="A184" s="1"/>
      <c r="B184" s="75" t="s">
        <v>11</v>
      </c>
      <c r="C184" s="75"/>
      <c r="D184" s="75"/>
      <c r="E184" s="75"/>
      <c r="F184" s="76"/>
      <c r="G184" s="25" t="s">
        <v>52</v>
      </c>
      <c r="H184" s="26" t="s">
        <v>182</v>
      </c>
      <c r="I184" s="27" t="s">
        <v>0</v>
      </c>
      <c r="J184" s="28">
        <f>J185</f>
        <v>0</v>
      </c>
      <c r="K184" s="28">
        <f>K185</f>
        <v>865726</v>
      </c>
      <c r="L184" s="28">
        <f>L185</f>
        <v>865726</v>
      </c>
    </row>
    <row r="185" spans="1:12" ht="56.25">
      <c r="A185" s="1"/>
      <c r="B185" s="73">
        <v>100</v>
      </c>
      <c r="C185" s="73"/>
      <c r="D185" s="73"/>
      <c r="E185" s="73"/>
      <c r="F185" s="74"/>
      <c r="G185" s="25" t="s">
        <v>3</v>
      </c>
      <c r="H185" s="26" t="s">
        <v>0</v>
      </c>
      <c r="I185" s="27">
        <v>100</v>
      </c>
      <c r="J185" s="28"/>
      <c r="K185" s="42">
        <f>832430+33296</f>
        <v>865726</v>
      </c>
      <c r="L185" s="28">
        <f t="shared" si="10"/>
        <v>865726</v>
      </c>
    </row>
    <row r="186" spans="1:12" ht="15.75">
      <c r="A186" s="1"/>
      <c r="B186" s="75" t="s">
        <v>10</v>
      </c>
      <c r="C186" s="75"/>
      <c r="D186" s="75"/>
      <c r="E186" s="75"/>
      <c r="F186" s="76"/>
      <c r="G186" s="25" t="s">
        <v>7</v>
      </c>
      <c r="H186" s="26" t="s">
        <v>183</v>
      </c>
      <c r="I186" s="27" t="s">
        <v>0</v>
      </c>
      <c r="J186" s="28">
        <f>J187+J188+J189</f>
        <v>0</v>
      </c>
      <c r="K186" s="28">
        <f>K187+K188+K189</f>
        <v>5522237.2</v>
      </c>
      <c r="L186" s="28">
        <f>L187+L188+L189</f>
        <v>5522237.2</v>
      </c>
    </row>
    <row r="187" spans="1:12" ht="56.25">
      <c r="A187" s="1"/>
      <c r="B187" s="73">
        <v>100</v>
      </c>
      <c r="C187" s="73"/>
      <c r="D187" s="73"/>
      <c r="E187" s="73"/>
      <c r="F187" s="74"/>
      <c r="G187" s="25" t="s">
        <v>3</v>
      </c>
      <c r="H187" s="26" t="s">
        <v>0</v>
      </c>
      <c r="I187" s="27">
        <v>100</v>
      </c>
      <c r="J187" s="28">
        <v>0</v>
      </c>
      <c r="K187" s="42">
        <f>4727136-33296</f>
        <v>4693840</v>
      </c>
      <c r="L187" s="28">
        <f t="shared" si="10"/>
        <v>4693840</v>
      </c>
    </row>
    <row r="188" spans="1:12" ht="22.5">
      <c r="A188" s="1"/>
      <c r="B188" s="73">
        <v>200</v>
      </c>
      <c r="C188" s="73"/>
      <c r="D188" s="73"/>
      <c r="E188" s="73"/>
      <c r="F188" s="74"/>
      <c r="G188" s="25" t="s">
        <v>2</v>
      </c>
      <c r="H188" s="26" t="s">
        <v>0</v>
      </c>
      <c r="I188" s="27">
        <v>200</v>
      </c>
      <c r="J188" s="28">
        <v>0</v>
      </c>
      <c r="K188" s="42">
        <v>663225.2</v>
      </c>
      <c r="L188" s="28">
        <f t="shared" si="10"/>
        <v>663225.2</v>
      </c>
    </row>
    <row r="189" spans="1:12" ht="15.75">
      <c r="A189" s="1"/>
      <c r="B189" s="71">
        <v>800</v>
      </c>
      <c r="C189" s="71"/>
      <c r="D189" s="71"/>
      <c r="E189" s="71"/>
      <c r="F189" s="72"/>
      <c r="G189" s="25" t="s">
        <v>1</v>
      </c>
      <c r="H189" s="26" t="s">
        <v>0</v>
      </c>
      <c r="I189" s="27">
        <v>800</v>
      </c>
      <c r="J189" s="28"/>
      <c r="K189" s="42">
        <v>165172</v>
      </c>
      <c r="L189" s="28">
        <f t="shared" si="10"/>
        <v>165172</v>
      </c>
    </row>
    <row r="190" spans="1:12" ht="15.75">
      <c r="A190" s="1"/>
      <c r="B190" s="75" t="s">
        <v>9</v>
      </c>
      <c r="C190" s="75"/>
      <c r="D190" s="75"/>
      <c r="E190" s="75"/>
      <c r="F190" s="76"/>
      <c r="G190" s="25" t="s">
        <v>50</v>
      </c>
      <c r="H190" s="26" t="s">
        <v>184</v>
      </c>
      <c r="I190" s="27" t="s">
        <v>0</v>
      </c>
      <c r="J190" s="28">
        <f>J191</f>
        <v>0</v>
      </c>
      <c r="K190" s="28">
        <f>K191</f>
        <v>46600</v>
      </c>
      <c r="L190" s="28">
        <f>L191</f>
        <v>46600</v>
      </c>
    </row>
    <row r="191" spans="1:12" ht="15.75">
      <c r="A191" s="1"/>
      <c r="B191" s="73">
        <v>100</v>
      </c>
      <c r="C191" s="73"/>
      <c r="D191" s="73"/>
      <c r="E191" s="73"/>
      <c r="F191" s="74"/>
      <c r="G191" s="25" t="s">
        <v>6</v>
      </c>
      <c r="H191" s="26" t="s">
        <v>0</v>
      </c>
      <c r="I191" s="27">
        <v>500</v>
      </c>
      <c r="J191" s="28"/>
      <c r="K191" s="42">
        <v>46600</v>
      </c>
      <c r="L191" s="28">
        <f t="shared" si="10"/>
        <v>46600</v>
      </c>
    </row>
    <row r="192" spans="1:12" ht="15.75">
      <c r="A192" s="1"/>
      <c r="B192" s="75" t="s">
        <v>8</v>
      </c>
      <c r="C192" s="75"/>
      <c r="D192" s="75"/>
      <c r="E192" s="75"/>
      <c r="F192" s="76"/>
      <c r="G192" s="25" t="s">
        <v>36</v>
      </c>
      <c r="H192" s="26" t="s">
        <v>185</v>
      </c>
      <c r="I192" s="27" t="s">
        <v>0</v>
      </c>
      <c r="J192" s="28">
        <f>J193</f>
        <v>0</v>
      </c>
      <c r="K192" s="28">
        <f>K193</f>
        <v>50000</v>
      </c>
      <c r="L192" s="28">
        <f>L193</f>
        <v>50000</v>
      </c>
    </row>
    <row r="193" spans="1:12" ht="15.75">
      <c r="A193" s="1"/>
      <c r="B193" s="71">
        <v>800</v>
      </c>
      <c r="C193" s="71"/>
      <c r="D193" s="71"/>
      <c r="E193" s="71"/>
      <c r="F193" s="72"/>
      <c r="G193" s="25" t="s">
        <v>1</v>
      </c>
      <c r="H193" s="26" t="s">
        <v>0</v>
      </c>
      <c r="I193" s="27">
        <v>800</v>
      </c>
      <c r="J193" s="28"/>
      <c r="K193" s="42">
        <v>50000</v>
      </c>
      <c r="L193" s="28">
        <f t="shared" si="10"/>
        <v>50000</v>
      </c>
    </row>
    <row r="194" spans="1:12" ht="33.75">
      <c r="A194" s="1"/>
      <c r="B194" s="75" t="s">
        <v>8</v>
      </c>
      <c r="C194" s="75"/>
      <c r="D194" s="75"/>
      <c r="E194" s="75"/>
      <c r="F194" s="76"/>
      <c r="G194" s="25" t="s">
        <v>214</v>
      </c>
      <c r="H194" s="26" t="s">
        <v>216</v>
      </c>
      <c r="I194" s="27" t="s">
        <v>0</v>
      </c>
      <c r="J194" s="28">
        <f>J195</f>
        <v>0</v>
      </c>
      <c r="K194" s="28">
        <f>K195</f>
        <v>0</v>
      </c>
      <c r="L194" s="28">
        <f>L195</f>
        <v>0</v>
      </c>
    </row>
    <row r="195" spans="1:12" ht="15.75">
      <c r="A195" s="1"/>
      <c r="B195" s="71">
        <v>800</v>
      </c>
      <c r="C195" s="71"/>
      <c r="D195" s="71"/>
      <c r="E195" s="71"/>
      <c r="F195" s="72"/>
      <c r="G195" s="25" t="s">
        <v>1</v>
      </c>
      <c r="H195" s="26" t="s">
        <v>0</v>
      </c>
      <c r="I195" s="27">
        <v>800</v>
      </c>
      <c r="J195" s="28"/>
      <c r="K195" s="42">
        <v>0</v>
      </c>
      <c r="L195" s="28">
        <f>K195+J195</f>
        <v>0</v>
      </c>
    </row>
    <row r="196" spans="1:12" ht="22.5">
      <c r="A196" s="1"/>
      <c r="B196" s="75" t="s">
        <v>8</v>
      </c>
      <c r="C196" s="75"/>
      <c r="D196" s="75"/>
      <c r="E196" s="75"/>
      <c r="F196" s="76"/>
      <c r="G196" s="25" t="s">
        <v>215</v>
      </c>
      <c r="H196" s="26" t="s">
        <v>217</v>
      </c>
      <c r="I196" s="27" t="s">
        <v>0</v>
      </c>
      <c r="J196" s="28">
        <f>J197</f>
        <v>0</v>
      </c>
      <c r="K196" s="28">
        <f>K197</f>
        <v>0</v>
      </c>
      <c r="L196" s="28">
        <f>L197</f>
        <v>0</v>
      </c>
    </row>
    <row r="197" spans="1:12" ht="15.75">
      <c r="A197" s="1"/>
      <c r="B197" s="71">
        <v>800</v>
      </c>
      <c r="C197" s="71"/>
      <c r="D197" s="71"/>
      <c r="E197" s="71"/>
      <c r="F197" s="72"/>
      <c r="G197" s="25" t="s">
        <v>1</v>
      </c>
      <c r="H197" s="26" t="s">
        <v>0</v>
      </c>
      <c r="I197" s="27">
        <v>800</v>
      </c>
      <c r="J197" s="28"/>
      <c r="K197" s="42">
        <v>0</v>
      </c>
      <c r="L197" s="28">
        <f>K197+J197</f>
        <v>0</v>
      </c>
    </row>
    <row r="198" spans="1:12" ht="33.75">
      <c r="A198" s="1"/>
      <c r="B198" s="75" t="s">
        <v>8</v>
      </c>
      <c r="C198" s="75"/>
      <c r="D198" s="75"/>
      <c r="E198" s="75"/>
      <c r="F198" s="76"/>
      <c r="G198" s="25" t="s">
        <v>186</v>
      </c>
      <c r="H198" s="26" t="s">
        <v>187</v>
      </c>
      <c r="I198" s="27" t="s">
        <v>0</v>
      </c>
      <c r="J198" s="28">
        <f>J199</f>
        <v>0</v>
      </c>
      <c r="K198" s="28">
        <f>K199</f>
        <v>209041.32</v>
      </c>
      <c r="L198" s="28">
        <f>L199</f>
        <v>209041.32</v>
      </c>
    </row>
    <row r="199" spans="1:12" ht="15.75">
      <c r="A199" s="1"/>
      <c r="B199" s="71">
        <v>800</v>
      </c>
      <c r="C199" s="71"/>
      <c r="D199" s="71"/>
      <c r="E199" s="71"/>
      <c r="F199" s="72"/>
      <c r="G199" s="25" t="s">
        <v>1</v>
      </c>
      <c r="H199" s="26" t="s">
        <v>0</v>
      </c>
      <c r="I199" s="27">
        <v>800</v>
      </c>
      <c r="J199" s="28"/>
      <c r="K199" s="42">
        <v>209041.32</v>
      </c>
      <c r="L199" s="28">
        <f>K199+J199</f>
        <v>209041.32</v>
      </c>
    </row>
    <row r="200" spans="1:12" ht="15.75">
      <c r="A200" s="1"/>
      <c r="B200" s="75" t="s">
        <v>9</v>
      </c>
      <c r="C200" s="75"/>
      <c r="D200" s="75"/>
      <c r="E200" s="75"/>
      <c r="F200" s="76"/>
      <c r="G200" s="25" t="s">
        <v>202</v>
      </c>
      <c r="H200" s="26" t="s">
        <v>201</v>
      </c>
      <c r="I200" s="27" t="s">
        <v>0</v>
      </c>
      <c r="J200" s="28">
        <f>J201</f>
        <v>0</v>
      </c>
      <c r="K200" s="28">
        <f>K201</f>
        <v>125828</v>
      </c>
      <c r="L200" s="28">
        <f>L201</f>
        <v>125828</v>
      </c>
    </row>
    <row r="201" spans="1:12" ht="15.75">
      <c r="A201" s="1"/>
      <c r="B201" s="73">
        <v>100</v>
      </c>
      <c r="C201" s="73"/>
      <c r="D201" s="73"/>
      <c r="E201" s="73"/>
      <c r="F201" s="74"/>
      <c r="G201" s="25" t="s">
        <v>6</v>
      </c>
      <c r="H201" s="26" t="s">
        <v>0</v>
      </c>
      <c r="I201" s="27">
        <v>500</v>
      </c>
      <c r="J201" s="28"/>
      <c r="K201" s="42">
        <v>125828</v>
      </c>
      <c r="L201" s="28">
        <f>K201+J201</f>
        <v>125828</v>
      </c>
    </row>
    <row r="202" spans="1:12" ht="17.25" customHeight="1">
      <c r="A202" s="6"/>
      <c r="B202" s="7"/>
      <c r="C202" s="7"/>
      <c r="D202" s="7"/>
      <c r="E202" s="7"/>
      <c r="F202" s="8"/>
      <c r="G202" s="56" t="s">
        <v>33</v>
      </c>
      <c r="H202" s="34"/>
      <c r="I202" s="35"/>
      <c r="J202" s="68">
        <f>J180+J143+J84+J75+J50+J23+J9+J14</f>
        <v>10577448.8</v>
      </c>
      <c r="K202" s="68">
        <f>K180+K143+K84+K75+K50+K23+K9+K14</f>
        <v>31022575.52</v>
      </c>
      <c r="L202" s="36">
        <f>J202+K202</f>
        <v>41600024.32</v>
      </c>
    </row>
    <row r="203" spans="1:12" ht="12.75">
      <c r="A203" s="6"/>
      <c r="B203" s="33"/>
      <c r="C203" s="33"/>
      <c r="D203" s="33"/>
      <c r="E203" s="33"/>
      <c r="F203" s="33"/>
      <c r="G203" s="30" t="s">
        <v>221</v>
      </c>
      <c r="H203" s="31"/>
      <c r="I203" s="32"/>
      <c r="J203" s="43"/>
      <c r="K203" s="43"/>
      <c r="L203" s="70">
        <f>39755983-L202</f>
        <v>-1844041.3200000003</v>
      </c>
    </row>
  </sheetData>
  <sheetProtection/>
  <mergeCells count="186">
    <mergeCell ref="B178:F178"/>
    <mergeCell ref="B179:F179"/>
    <mergeCell ref="B175:F175"/>
    <mergeCell ref="B176:F176"/>
    <mergeCell ref="B177:F177"/>
    <mergeCell ref="B172:F172"/>
    <mergeCell ref="B173:F173"/>
    <mergeCell ref="B174:F174"/>
    <mergeCell ref="B165:F165"/>
    <mergeCell ref="B145:F145"/>
    <mergeCell ref="B161:F161"/>
    <mergeCell ref="B162:F162"/>
    <mergeCell ref="B163:F163"/>
    <mergeCell ref="B148:F148"/>
    <mergeCell ref="B153:F153"/>
    <mergeCell ref="B154:F154"/>
    <mergeCell ref="B137:F137"/>
    <mergeCell ref="B138:F138"/>
    <mergeCell ref="B133:F133"/>
    <mergeCell ref="B143:F143"/>
    <mergeCell ref="B139:F139"/>
    <mergeCell ref="B140:F140"/>
    <mergeCell ref="B136:F136"/>
    <mergeCell ref="B141:F141"/>
    <mergeCell ref="B142:F142"/>
    <mergeCell ref="B200:F200"/>
    <mergeCell ref="B201:F201"/>
    <mergeCell ref="B131:F131"/>
    <mergeCell ref="B132:F132"/>
    <mergeCell ref="B56:F56"/>
    <mergeCell ref="B57:F57"/>
    <mergeCell ref="B72:F72"/>
    <mergeCell ref="B119:F119"/>
    <mergeCell ref="B120:F120"/>
    <mergeCell ref="B121:F121"/>
    <mergeCell ref="B98:F98"/>
    <mergeCell ref="B99:F99"/>
    <mergeCell ref="B91:F91"/>
    <mergeCell ref="B77:F77"/>
    <mergeCell ref="B81:F81"/>
    <mergeCell ref="B95:F95"/>
    <mergeCell ref="B96:F96"/>
    <mergeCell ref="B85:F85"/>
    <mergeCell ref="B82:F82"/>
    <mergeCell ref="B90:F90"/>
    <mergeCell ref="B105:F105"/>
    <mergeCell ref="B106:F106"/>
    <mergeCell ref="B129:F129"/>
    <mergeCell ref="B130:F130"/>
    <mergeCell ref="B117:F117"/>
    <mergeCell ref="B118:F118"/>
    <mergeCell ref="B113:F113"/>
    <mergeCell ref="B114:F114"/>
    <mergeCell ref="B128:F128"/>
    <mergeCell ref="B86:F86"/>
    <mergeCell ref="B115:F115"/>
    <mergeCell ref="B116:F116"/>
    <mergeCell ref="B111:F111"/>
    <mergeCell ref="B88:F88"/>
    <mergeCell ref="B97:F97"/>
    <mergeCell ref="B100:F100"/>
    <mergeCell ref="B101:F101"/>
    <mergeCell ref="B104:F104"/>
    <mergeCell ref="B92:F92"/>
    <mergeCell ref="B65:F65"/>
    <mergeCell ref="B108:F108"/>
    <mergeCell ref="B109:F109"/>
    <mergeCell ref="B110:F110"/>
    <mergeCell ref="B66:F66"/>
    <mergeCell ref="B67:F67"/>
    <mergeCell ref="B102:F102"/>
    <mergeCell ref="B103:F103"/>
    <mergeCell ref="B70:F70"/>
    <mergeCell ref="B83:F83"/>
    <mergeCell ref="B73:F73"/>
    <mergeCell ref="B74:F74"/>
    <mergeCell ref="B80:F80"/>
    <mergeCell ref="B76:F76"/>
    <mergeCell ref="B78:F78"/>
    <mergeCell ref="B79:F79"/>
    <mergeCell ref="B13:F13"/>
    <mergeCell ref="B33:F33"/>
    <mergeCell ref="B62:F62"/>
    <mergeCell ref="B29:F29"/>
    <mergeCell ref="B61:F61"/>
    <mergeCell ref="B11:F11"/>
    <mergeCell ref="B36:F36"/>
    <mergeCell ref="B12:F12"/>
    <mergeCell ref="B32:F32"/>
    <mergeCell ref="B60:F60"/>
    <mergeCell ref="B24:F24"/>
    <mergeCell ref="B26:F26"/>
    <mergeCell ref="B75:F75"/>
    <mergeCell ref="B39:F39"/>
    <mergeCell ref="B45:F45"/>
    <mergeCell ref="B52:F52"/>
    <mergeCell ref="B27:F27"/>
    <mergeCell ref="B68:F68"/>
    <mergeCell ref="B69:F69"/>
    <mergeCell ref="B54:F54"/>
    <mergeCell ref="B9:F9"/>
    <mergeCell ref="B71:F71"/>
    <mergeCell ref="K1:L4"/>
    <mergeCell ref="B5:L5"/>
    <mergeCell ref="B10:F10"/>
    <mergeCell ref="B43:F43"/>
    <mergeCell ref="B30:F30"/>
    <mergeCell ref="B50:F50"/>
    <mergeCell ref="B23:F23"/>
    <mergeCell ref="B35:F35"/>
    <mergeCell ref="B46:F46"/>
    <mergeCell ref="B48:F48"/>
    <mergeCell ref="B49:F49"/>
    <mergeCell ref="B144:F144"/>
    <mergeCell ref="B53:F53"/>
    <mergeCell ref="B42:F42"/>
    <mergeCell ref="B51:F51"/>
    <mergeCell ref="B63:F63"/>
    <mergeCell ref="B84:F84"/>
    <mergeCell ref="B87:F87"/>
    <mergeCell ref="B89:F89"/>
    <mergeCell ref="B135:F135"/>
    <mergeCell ref="B134:F134"/>
    <mergeCell ref="B150:F150"/>
    <mergeCell ref="B158:F158"/>
    <mergeCell ref="B149:F149"/>
    <mergeCell ref="B146:F146"/>
    <mergeCell ref="B147:F147"/>
    <mergeCell ref="B107:F107"/>
    <mergeCell ref="B112:F112"/>
    <mergeCell ref="B198:F198"/>
    <mergeCell ref="B195:F195"/>
    <mergeCell ref="B196:F196"/>
    <mergeCell ref="B197:F197"/>
    <mergeCell ref="B151:F151"/>
    <mergeCell ref="B152:F152"/>
    <mergeCell ref="B192:F192"/>
    <mergeCell ref="B191:F191"/>
    <mergeCell ref="B155:F155"/>
    <mergeCell ref="B156:F156"/>
    <mergeCell ref="B167:F167"/>
    <mergeCell ref="B170:F170"/>
    <mergeCell ref="B171:F171"/>
    <mergeCell ref="B188:F188"/>
    <mergeCell ref="B169:F169"/>
    <mergeCell ref="B157:F157"/>
    <mergeCell ref="B183:F183"/>
    <mergeCell ref="B168:F168"/>
    <mergeCell ref="B159:F159"/>
    <mergeCell ref="B164:F164"/>
    <mergeCell ref="B199:F199"/>
    <mergeCell ref="B180:F180"/>
    <mergeCell ref="B181:F181"/>
    <mergeCell ref="B182:F182"/>
    <mergeCell ref="B184:F184"/>
    <mergeCell ref="B185:F185"/>
    <mergeCell ref="B189:F189"/>
    <mergeCell ref="B194:F194"/>
    <mergeCell ref="B186:F186"/>
    <mergeCell ref="B187:F187"/>
    <mergeCell ref="B193:F193"/>
    <mergeCell ref="B190:F190"/>
    <mergeCell ref="B58:F58"/>
    <mergeCell ref="B59:F59"/>
    <mergeCell ref="B93:F93"/>
    <mergeCell ref="B94:F94"/>
    <mergeCell ref="B166:F166"/>
    <mergeCell ref="B125:F125"/>
    <mergeCell ref="B126:F126"/>
    <mergeCell ref="B127:F127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122:F122"/>
    <mergeCell ref="B123:F123"/>
    <mergeCell ref="B124:F124"/>
    <mergeCell ref="B40:F40"/>
    <mergeCell ref="B55:F55"/>
    <mergeCell ref="B64:F64"/>
    <mergeCell ref="B38:F38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1</cp:lastModifiedBy>
  <cp:lastPrinted>2019-11-15T08:02:00Z</cp:lastPrinted>
  <dcterms:created xsi:type="dcterms:W3CDTF">2013-10-18T09:34:20Z</dcterms:created>
  <dcterms:modified xsi:type="dcterms:W3CDTF">2021-02-15T07:32:58Z</dcterms:modified>
  <cp:category/>
  <cp:version/>
  <cp:contentType/>
  <cp:contentStatus/>
</cp:coreProperties>
</file>