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<sst xmlns="http://schemas.openxmlformats.org/spreadsheetml/2006/main" count="516" uniqueCount="240">
  <si>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</si>
  <si>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</si>
  <si>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</si>
  <si>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</si>
  <si>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</si>
  <si>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</si>
  <si>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</si>
  <si>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</si>
  <si>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Непрограммные расходы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</si>
  <si>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</si>
  <si>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</si>
  <si>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</si>
  <si>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</si>
  <si>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</si>
  <si>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</si>
  <si>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</si>
  <si>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</si>
  <si>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</si>
  <si>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</si>
  <si>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</si>
  <si>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</si>
  <si>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Ведомственная целевая программа "Основные направления сохранения и развития культуры и искусства ТСП"</t>
  </si>
  <si>
    <t>Содержание газового оборудования</t>
  </si>
  <si>
    <t>другие бюджеты бюджетной системы   (руб.)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</si>
  <si>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</si>
  <si>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</si>
  <si>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</si>
  <si>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</si>
  <si>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</si>
  <si>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</si>
  <si>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</si>
  <si>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</si>
  <si>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</si>
  <si>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</si>
  <si>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</si>
  <si>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</si>
  <si>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Факт</t>
  </si>
  <si>
    <t xml:space="preserve">План </t>
  </si>
  <si>
    <t>7</t>
  </si>
  <si>
    <t>8</t>
  </si>
  <si>
    <t>% выполнения</t>
  </si>
  <si>
    <t>Муниципальная программа "Обеспечение доступным и комфортным жильем населения Туношенского сельского поселения"</t>
  </si>
  <si>
    <t>05.0.00.00000</t>
  </si>
  <si>
    <t>05.1.00.00000</t>
  </si>
  <si>
    <t>Переселение граждан из жилищного фонда, признанного непригодным для проживания, и (или) с высоким уровнем износа</t>
  </si>
  <si>
    <t>05.1.01.49010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</si>
  <si>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</si>
  <si>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</si>
  <si>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</si>
  <si>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</si>
  <si>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</si>
  <si>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</si>
  <si>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</si>
  <si>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</si>
  <si>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</si>
  <si>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</si>
  <si>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</si>
  <si>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</si>
  <si>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</si>
  <si>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</si>
  <si>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</si>
  <si>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Совершенствовании материально-технической базы поселения по вопросам пожарной безопасности </t>
  </si>
  <si>
    <t>10.1.04.00000</t>
  </si>
  <si>
    <t>10.1.04.49060</t>
  </si>
  <si>
    <t xml:space="preserve">Решение прочих вопросов по пожарной безопасности </t>
  </si>
  <si>
    <t>10.1.05.00000</t>
  </si>
  <si>
    <t xml:space="preserve">Решение прочих вопросов </t>
  </si>
  <si>
    <t>10.1.05.49070</t>
  </si>
  <si>
    <t>10.2.00.00000</t>
  </si>
  <si>
    <t>Совершенствование мероприятий по профилактике экстремизма и терроризма</t>
  </si>
  <si>
    <t>10.2.01.00000</t>
  </si>
  <si>
    <t>10.2.01.49080</t>
  </si>
  <si>
    <t>Воспитание культуры толерантности и межнационального согласия</t>
  </si>
  <si>
    <t>10.2.02.00000</t>
  </si>
  <si>
    <t>10.2.02.49090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</si>
  <si>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</si>
  <si>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</si>
  <si>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</si>
  <si>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11.0.00.00000</t>
  </si>
  <si>
    <t>11.1.00.00000</t>
  </si>
  <si>
    <t>11.1.01.00000</t>
  </si>
  <si>
    <t>Культурно-досуговая деятельность и развитие народного творчества</t>
  </si>
  <si>
    <t>11.1.01.49110</t>
  </si>
  <si>
    <t>Развитие библиотечного дела</t>
  </si>
  <si>
    <t>11.1.02.00000</t>
  </si>
  <si>
    <t>11.1.02.49120</t>
  </si>
  <si>
    <t>Работа с кадрами</t>
  </si>
  <si>
    <t>11.1.03.00000</t>
  </si>
  <si>
    <t xml:space="preserve">Проведение аттестации специалистов </t>
  </si>
  <si>
    <t>11.1.03.49130</t>
  </si>
  <si>
    <t xml:space="preserve">Укрепление и развитие материально-технической базы </t>
  </si>
  <si>
    <t>11.1.04.00000</t>
  </si>
  <si>
    <t>11.1.04.49140</t>
  </si>
  <si>
    <t>12.0.00.00000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</si>
  <si>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</si>
  <si>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12.1.00.00000</t>
  </si>
  <si>
    <t>Модернизация инфраструктуры обращения с ТБО.</t>
  </si>
  <si>
    <t>12.1.01.00000</t>
  </si>
  <si>
    <t>Устройство контейнерных площадок</t>
  </si>
  <si>
    <t>12.1.01.49150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</si>
  <si>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</si>
  <si>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</si>
  <si>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</si>
  <si>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</si>
  <si>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</si>
  <si>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</si>
  <si>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</si>
  <si>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</si>
  <si>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</si>
  <si>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</si>
  <si>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 xml:space="preserve">Оплата за свободный муниципальный жилищный фонд </t>
  </si>
  <si>
    <t>14.1.01.49180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</si>
  <si>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</si>
  <si>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</si>
  <si>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Содержание бань</t>
  </si>
  <si>
    <t>14.1.02.49190</t>
  </si>
  <si>
    <t>Организация благоустройства и озеленения территорий поселения</t>
  </si>
  <si>
    <t>14.1.03.00000</t>
  </si>
  <si>
    <t>Содержание муниципального учреждения «Центр по благоустройству»</t>
  </si>
  <si>
    <t>14.1.03.49200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</si>
  <si>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</si>
  <si>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</si>
  <si>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</si>
  <si>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</si>
  <si>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Обработка территорий общего пользования</t>
  </si>
  <si>
    <t>14.1.03.49230</t>
  </si>
  <si>
    <t>Закупка, установка и ремонт детских площадок</t>
  </si>
  <si>
    <t>14.1.03.49240</t>
  </si>
  <si>
    <t xml:space="preserve">Вывоз мусора </t>
  </si>
  <si>
    <t>14.1.03.49250</t>
  </si>
  <si>
    <t>Спиливание деревьев в населенных пунктах</t>
  </si>
  <si>
    <t>14.1.03.49260</t>
  </si>
  <si>
    <t>Прочие мероприятия по благоустройству</t>
  </si>
  <si>
    <t>14.1.03.49270</t>
  </si>
  <si>
    <t>Организация сбора и вывоза жидких бытовых отходов</t>
  </si>
  <si>
    <t>На исполнение полномочий  от ЯМР</t>
  </si>
  <si>
    <t>14.3.01.00000</t>
  </si>
  <si>
    <t>Муниципальная целевая программа "Сохранность муниципальных автомобильных дорог Туношенского сельского поселения"</t>
  </si>
  <si>
    <t>14.4.00.00000</t>
  </si>
  <si>
    <t>Осуществление дорожной деятельности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</si>
  <si>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</si>
  <si>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</si>
  <si>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</si>
  <si>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</si>
  <si>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</si>
  <si>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Муниципальная программа "Эффективная власть в ТСП"</t>
  </si>
  <si>
    <t>21.0.00.00000</t>
  </si>
  <si>
    <t>21.1.00.00000</t>
  </si>
  <si>
    <t>Обеспечение эффективного  функционирования администрации поселения</t>
  </si>
  <si>
    <t>21.1.01.00000</t>
  </si>
  <si>
    <t>Расходы на повышение квалификации и обучение на дополнительных курсах</t>
  </si>
  <si>
    <t>21.1.01.49310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</si>
  <si>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</si>
  <si>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</si>
  <si>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</si>
  <si>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21.1.02.00000</t>
  </si>
  <si>
    <t>Изготовление стендов с информацией о месте запрета  и разрешения купания, о месте нахождения водоема</t>
  </si>
  <si>
    <t>21.1.02.49340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</si>
  <si>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</si>
  <si>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</si>
  <si>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</si>
  <si>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</si>
  <si>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 xml:space="preserve">Обеспечение социальных выплат выборному должностному лицу местного самоуправления </t>
  </si>
  <si>
    <t>21.1.04.00000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</si>
  <si>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</si>
  <si>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</si>
  <si>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Сохранение памяти героев</t>
  </si>
  <si>
    <t>21.1.06.00000</t>
  </si>
  <si>
    <t xml:space="preserve">Содержание памятного места </t>
  </si>
  <si>
    <t>21.1.06.49420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</si>
  <si>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</si>
  <si>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</si>
  <si>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</si>
  <si>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</si>
  <si>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</si>
  <si>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</si>
  <si>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</si>
  <si>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</si>
  <si>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 xml:space="preserve">Организация работы по молодежной политике </t>
  </si>
  <si>
    <t>11.1.05.00000</t>
  </si>
  <si>
    <t xml:space="preserve">Организация работы по спортивной деятельности </t>
  </si>
  <si>
    <t>11.1.06.00000</t>
  </si>
  <si>
    <t>Повышение интереса населения к занятиям физической культурой и спортом</t>
  </si>
  <si>
    <t>11.1.06.49470</t>
  </si>
  <si>
    <t>14.1.01.49430</t>
  </si>
  <si>
    <t>14.1.01.49450</t>
  </si>
  <si>
    <t>14.1.02.49280</t>
  </si>
  <si>
    <t>Реконструкция, строительство шахтных колодцев</t>
  </si>
  <si>
    <t>14.3.01.10490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</si>
  <si>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</si>
  <si>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</si>
  <si>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</si>
  <si>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</si>
  <si>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>Межбюджетные трансферты на передачу осуществления части полномочий в сфере культуры</t>
  </si>
  <si>
    <t>11.1.01.49520</t>
  </si>
  <si>
    <t>Субсидия на повышение оплаты труда работников муниципальных учреждений в сфере культуры</t>
  </si>
  <si>
    <t xml:space="preserve">Расходы на формирование современной городской среды за счет средств местного бюджета
</t>
  </si>
  <si>
    <t>Осуществление контроля</t>
  </si>
  <si>
    <t>50.0.00.69080</t>
  </si>
  <si>
    <t>Ремонт и содержание автомобильных дорог</t>
  </si>
  <si>
    <t>14.3.01.10340</t>
  </si>
  <si>
    <t>Расходы местного бюджета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</si>
  <si>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05.2.01.L4970</t>
  </si>
  <si>
    <t>Муниципальная программа "Развитие культуры, искусства и народного
 творчества Туношенского сельского поселения
"</t>
  </si>
  <si>
    <t>11.1.01.75900</t>
  </si>
  <si>
    <t xml:space="preserve">Межбюджетный трансферт на передачу осуществления части полномочий в сфере молодежной политики </t>
  </si>
  <si>
    <t>11.1.05.49540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</si>
  <si>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</si>
  <si>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11.1.06.75350</t>
  </si>
  <si>
    <t>работы связанные с подготовкой технической документации</t>
  </si>
  <si>
    <t>Муниципальная  программа "Формирование современной городской среды"</t>
  </si>
  <si>
    <t>14.5.F2.55550</t>
  </si>
  <si>
    <t>Благоустройство дворов многоквартирных домов</t>
  </si>
  <si>
    <t>14.5.01.49480</t>
  </si>
  <si>
    <t>Благоустройство парк</t>
  </si>
  <si>
    <t>14.5.01.49490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</si>
  <si>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</si>
  <si>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</si>
  <si>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</si>
  <si>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</si>
  <si>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</si>
  <si>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50.0.00.69050</t>
  </si>
  <si>
    <t>Проведение выборов Главы местного самоуправления</t>
  </si>
  <si>
    <t>50.0.00.69060</t>
  </si>
  <si>
    <t>Дефицит/профицит</t>
  </si>
  <si>
    <t>21.1.06.10110</t>
  </si>
  <si>
    <t>12.1.02.10710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</si>
  <si>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</si>
  <si>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14.1.03.75870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</si>
  <si>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</si>
  <si>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Расходы на финансирование дорожного хозяйства за счет средств местного бюджета</t>
  </si>
  <si>
    <t>Расходы на финансирование дорожного хозяйства</t>
  </si>
  <si>
    <t>14.1.06.45350</t>
  </si>
  <si>
    <t>14.1.03.10700</t>
  </si>
  <si>
    <t>Расходы передаваемые из бюджета Ярославского муниципального района бюджетам поселений, входящих в состав ЯМР, на комплекс мероприятий по уничтожению борщевика</t>
  </si>
  <si>
    <t>14.4.01.72440</t>
  </si>
  <si>
    <t>14.4.01.42440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</si>
  <si>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</si>
  <si>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Приложение 5 к решению Муниципального Совета Туношенского СП             от  г.  № </t>
  </si>
  <si>
    <t>14.5.01.75350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</si>
</sst>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%"/>
    <numFmt numFmtId="17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171" fontId="2" fillId="0" borderId="0" xfId="53" applyNumberFormat="1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top"/>
      <protection hidden="1"/>
    </xf>
    <xf numFmtId="172" fontId="7" fillId="33" borderId="10" xfId="53" applyNumberFormat="1" applyFont="1" applyFill="1" applyBorder="1" applyAlignment="1" applyProtection="1">
      <alignment horizontal="center" vertical="top"/>
      <protection hidden="1"/>
    </xf>
    <xf numFmtId="171" fontId="7" fillId="33" borderId="10" xfId="53" applyNumberFormat="1" applyFont="1" applyFill="1" applyBorder="1" applyAlignment="1" applyProtection="1">
      <alignment horizontal="right" vertical="top"/>
      <protection hidden="1"/>
    </xf>
    <xf numFmtId="0" fontId="8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8" fillId="34" borderId="10" xfId="53" applyNumberFormat="1" applyFont="1" applyFill="1" applyBorder="1" applyAlignment="1" applyProtection="1">
      <alignment horizontal="center" vertical="top"/>
      <protection hidden="1"/>
    </xf>
    <xf numFmtId="172" fontId="8" fillId="34" borderId="10" xfId="53" applyNumberFormat="1" applyFont="1" applyFill="1" applyBorder="1" applyAlignment="1" applyProtection="1">
      <alignment horizontal="center" vertical="top"/>
      <protection hidden="1"/>
    </xf>
    <xf numFmtId="171" fontId="8" fillId="34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top"/>
      <protection hidden="1"/>
    </xf>
    <xf numFmtId="172" fontId="6" fillId="0" borderId="10" xfId="53" applyNumberFormat="1" applyFont="1" applyFill="1" applyBorder="1" applyAlignment="1" applyProtection="1">
      <alignment horizontal="center" vertical="top"/>
      <protection hidden="1"/>
    </xf>
    <xf numFmtId="171" fontId="6" fillId="0" borderId="10" xfId="53" applyNumberFormat="1" applyFont="1" applyFill="1" applyBorder="1" applyAlignment="1" applyProtection="1">
      <alignment horizontal="right" vertical="top"/>
      <protection hidden="1"/>
    </xf>
    <xf numFmtId="0" fontId="9" fillId="0" borderId="10" xfId="0" applyFont="1" applyFill="1" applyBorder="1" applyAlignment="1">
      <alignment wrapText="1"/>
    </xf>
    <xf numFmtId="0" fontId="7" fillId="35" borderId="10" xfId="53" applyFont="1" applyFill="1" applyBorder="1" applyAlignment="1" applyProtection="1">
      <alignment vertical="top"/>
      <protection hidden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/>
      <protection hidden="1"/>
    </xf>
    <xf numFmtId="49" fontId="6" fillId="34" borderId="10" xfId="53" applyNumberFormat="1" applyFont="1" applyFill="1" applyBorder="1" applyAlignment="1" applyProtection="1">
      <alignment horizontal="center"/>
      <protection hidden="1"/>
    </xf>
    <xf numFmtId="0" fontId="6" fillId="34" borderId="10" xfId="53" applyFont="1" applyFill="1" applyBorder="1" applyAlignment="1" applyProtection="1">
      <alignment/>
      <protection hidden="1"/>
    </xf>
    <xf numFmtId="171" fontId="7" fillId="34" borderId="10" xfId="53" applyNumberFormat="1" applyFont="1" applyFill="1" applyBorder="1" applyAlignment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0" xfId="53" applyNumberFormat="1" applyFont="1" applyFill="1" applyBorder="1" applyAlignment="1" applyProtection="1">
      <alignment horizontal="right" vertical="top"/>
      <protection hidden="1" locked="0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Alignment="1" applyProtection="1">
      <alignment vertical="center" wrapText="1"/>
      <protection hidden="1"/>
    </xf>
    <xf numFmtId="171" fontId="7" fillId="35" borderId="10" xfId="53" applyNumberFormat="1" applyFont="1" applyFill="1" applyBorder="1" applyAlignment="1" applyProtection="1">
      <alignment/>
      <protection hidden="1" locked="0"/>
    </xf>
    <xf numFmtId="49" fontId="2" fillId="0" borderId="10" xfId="53" applyNumberFormat="1" applyFont="1" applyFill="1" applyBorder="1" applyAlignment="1" applyProtection="1">
      <alignment horizontal="center"/>
      <protection hidden="1"/>
    </xf>
    <xf numFmtId="0" fontId="8" fillId="36" borderId="10" xfId="53" applyNumberFormat="1" applyFont="1" applyFill="1" applyBorder="1" applyAlignment="1" applyProtection="1">
      <alignment horizontal="left" vertical="top" wrapText="1"/>
      <protection hidden="1"/>
    </xf>
    <xf numFmtId="49" fontId="8" fillId="36" borderId="10" xfId="53" applyNumberFormat="1" applyFont="1" applyFill="1" applyBorder="1" applyAlignment="1" applyProtection="1">
      <alignment horizontal="center" vertical="top"/>
      <protection hidden="1"/>
    </xf>
    <xf numFmtId="172" fontId="8" fillId="36" borderId="10" xfId="53" applyNumberFormat="1" applyFont="1" applyFill="1" applyBorder="1" applyAlignment="1" applyProtection="1">
      <alignment horizontal="center" vertical="top"/>
      <protection hidden="1"/>
    </xf>
    <xf numFmtId="171" fontId="8" fillId="36" borderId="10" xfId="53" applyNumberFormat="1" applyFont="1" applyFill="1" applyBorder="1" applyAlignment="1" applyProtection="1">
      <alignment horizontal="right" vertical="top"/>
      <protection hidden="1"/>
    </xf>
    <xf numFmtId="0" fontId="9" fillId="36" borderId="10" xfId="0" applyFont="1" applyFill="1" applyBorder="1" applyAlignment="1">
      <alignment wrapText="1"/>
    </xf>
    <xf numFmtId="171" fontId="8" fillId="0" borderId="10" xfId="53" applyNumberFormat="1" applyFont="1" applyFill="1" applyBorder="1" applyAlignment="1" applyProtection="1">
      <alignment horizontal="right" vertical="top"/>
      <protection hidden="1"/>
    </xf>
    <xf numFmtId="0" fontId="3" fillId="34" borderId="10" xfId="53" applyFont="1" applyFill="1" applyBorder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vertical="center" wrapText="1"/>
      <protection hidden="1"/>
    </xf>
    <xf numFmtId="10" fontId="7" fillId="33" borderId="10" xfId="53" applyNumberFormat="1" applyFont="1" applyFill="1" applyBorder="1" applyAlignment="1" applyProtection="1">
      <alignment horizontal="center" vertical="top"/>
      <protection hidden="1"/>
    </xf>
    <xf numFmtId="0" fontId="8" fillId="10" borderId="10" xfId="53" applyNumberFormat="1" applyFont="1" applyFill="1" applyBorder="1" applyAlignment="1" applyProtection="1">
      <alignment horizontal="left" vertical="top" wrapText="1"/>
      <protection hidden="1"/>
    </xf>
    <xf numFmtId="49" fontId="8" fillId="10" borderId="10" xfId="53" applyNumberFormat="1" applyFont="1" applyFill="1" applyBorder="1" applyAlignment="1" applyProtection="1">
      <alignment horizontal="center" vertical="top"/>
      <protection hidden="1"/>
    </xf>
    <xf numFmtId="172" fontId="8" fillId="10" borderId="10" xfId="53" applyNumberFormat="1" applyFont="1" applyFill="1" applyBorder="1" applyAlignment="1" applyProtection="1">
      <alignment horizontal="center" vertical="top"/>
      <protection hidden="1"/>
    </xf>
    <xf numFmtId="171" fontId="8" fillId="1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171" fontId="2" fillId="0" borderId="11" xfId="53" applyNumberFormat="1" applyFont="1" applyFill="1" applyBorder="1" applyAlignment="1" applyProtection="1">
      <alignment horizontal="center"/>
      <protection hidden="1"/>
    </xf>
    <xf numFmtId="171" fontId="2" fillId="0" borderId="12" xfId="53" applyNumberFormat="1" applyFont="1" applyFill="1" applyBorder="1" applyAlignment="1" applyProtection="1">
      <alignment horizontal="center"/>
      <protection hidden="1"/>
    </xf>
    <xf numFmtId="171" fontId="2" fillId="0" borderId="13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10" fillId="16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16" borderId="10" xfId="53" applyNumberFormat="1" applyFont="1" applyFill="1" applyBorder="1" applyAlignment="1" applyProtection="1">
      <alignment horizontal="center" vertical="top"/>
      <protection hidden="1"/>
    </xf>
    <xf numFmtId="172" fontId="10" fillId="16" borderId="10" xfId="53" applyNumberFormat="1" applyFont="1" applyFill="1" applyBorder="1" applyAlignment="1" applyProtection="1">
      <alignment horizontal="center" vertical="top"/>
      <protection hidden="1"/>
    </xf>
    <xf numFmtId="171" fontId="10" fillId="16" borderId="10" xfId="53" applyNumberFormat="1" applyFont="1" applyFill="1" applyBorder="1" applyAlignment="1" applyProtection="1">
      <alignment horizontal="right" vertical="top"/>
      <protection hidden="1"/>
    </xf>
    <xf numFmtId="10" fontId="7" fillId="16" borderId="10" xfId="53" applyNumberFormat="1" applyFont="1" applyFill="1" applyBorder="1" applyAlignment="1" applyProtection="1">
      <alignment horizontal="center" vertical="top"/>
      <protection hidden="1"/>
    </xf>
    <xf numFmtId="0" fontId="29" fillId="16" borderId="0" xfId="0" applyFont="1" applyFill="1" applyAlignment="1">
      <alignment/>
    </xf>
    <xf numFmtId="174" fontId="7" fillId="35" borderId="10" xfId="53" applyNumberFormat="1" applyFont="1" applyFill="1" applyBorder="1" applyAlignment="1" applyProtection="1">
      <alignment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  <row r="35">
          <cell r="F35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tabSelected="1" zoomScalePageLayoutView="0" workbookViewId="0" topLeftCell="A196">
      <selection activeCell="F207" sqref="F207"/>
    </sheetView>
  </sheetViews>
  <sheetFormatPr defaultColWidth="9.140625" defaultRowHeight="15"/>
  <cols>
    <col min="1" max="1" width="30.8515625" style="0" customWidth="1"/>
    <col min="2" max="2" width="12.140625" style="0" customWidth="1"/>
    <col min="3" max="3" width="7.57421875" style="0" customWidth="1"/>
    <col min="4" max="4" width="13.8515625" style="0" customWidth="1"/>
    <col min="5" max="5" width="14.421875" style="0" customWidth="1"/>
    <col min="6" max="6" width="14.00390625" style="0" customWidth="1"/>
    <col min="7" max="7" width="13.7109375" style="0" customWidth="1"/>
    <col min="8" max="9" width="14.140625" style="0" customWidth="1"/>
    <col min="10" max="10" width="11.00390625" style="0" customWidth="1"/>
  </cols>
  <sheetData>
    <row r="1" spans="1:13" s="2" customFormat="1" ht="15" customHeight="1">
      <c r="A1" s="1"/>
      <c r="B1" s="1"/>
      <c r="C1" s="1"/>
      <c r="D1" s="1"/>
      <c r="E1" s="1"/>
      <c r="F1" s="34"/>
      <c r="G1" s="50" t="s">
        <v>238</v>
      </c>
      <c r="H1" s="50"/>
      <c r="I1" s="50"/>
      <c r="J1" s="34"/>
      <c r="K1" s="50"/>
      <c r="L1" s="50"/>
      <c r="M1" s="31"/>
    </row>
    <row r="2" spans="1:13" s="2" customFormat="1" ht="15" customHeight="1">
      <c r="A2" s="1"/>
      <c r="B2" s="1"/>
      <c r="C2" s="1"/>
      <c r="D2" s="1"/>
      <c r="E2" s="1"/>
      <c r="F2" s="34"/>
      <c r="G2" s="50"/>
      <c r="H2" s="50"/>
      <c r="I2" s="50"/>
      <c r="J2" s="34"/>
      <c r="K2" s="50"/>
      <c r="L2" s="50"/>
      <c r="M2" s="31"/>
    </row>
    <row r="3" spans="1:13" s="2" customFormat="1" ht="15" customHeight="1">
      <c r="A3" s="1"/>
      <c r="B3" s="1"/>
      <c r="C3" s="1"/>
      <c r="D3" s="1"/>
      <c r="E3" s="1"/>
      <c r="F3" s="34"/>
      <c r="G3" s="50"/>
      <c r="H3" s="50"/>
      <c r="I3" s="50"/>
      <c r="J3" s="34"/>
      <c r="K3" s="50"/>
      <c r="L3" s="50"/>
      <c r="M3" s="31"/>
    </row>
    <row r="4" spans="1:13" s="2" customFormat="1" ht="14.25" customHeight="1">
      <c r="A4" s="3"/>
      <c r="B4" s="3"/>
      <c r="C4" s="3"/>
      <c r="D4" s="3"/>
      <c r="E4" s="3"/>
      <c r="F4" s="34"/>
      <c r="G4" s="50"/>
      <c r="H4" s="50"/>
      <c r="I4" s="50"/>
      <c r="J4" s="5"/>
      <c r="K4" s="50"/>
      <c r="L4" s="50"/>
      <c r="M4" s="31"/>
    </row>
    <row r="5" spans="1:16" s="2" customFormat="1" ht="71.25" customHeight="1">
      <c r="A5" s="54" t="s">
        <v>201</v>
      </c>
      <c r="B5" s="54"/>
      <c r="C5" s="54"/>
      <c r="D5" s="54"/>
      <c r="E5" s="54"/>
      <c r="F5" s="54"/>
      <c r="G5" s="54"/>
      <c r="H5" s="54"/>
      <c r="I5" s="54"/>
      <c r="J5" s="44"/>
      <c r="K5" s="44"/>
      <c r="L5" s="44"/>
      <c r="M5" s="44"/>
      <c r="N5" s="44"/>
      <c r="O5" s="44"/>
      <c r="P5" s="33"/>
    </row>
    <row r="6" spans="1:16" s="2" customFormat="1" ht="12.75" customHeight="1">
      <c r="A6" s="1"/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3"/>
    </row>
    <row r="7" spans="1:16" s="2" customFormat="1" ht="14.25" customHeight="1">
      <c r="A7" s="4"/>
      <c r="B7" s="36"/>
      <c r="C7" s="4"/>
      <c r="D7" s="51" t="s">
        <v>37</v>
      </c>
      <c r="E7" s="52"/>
      <c r="F7" s="53"/>
      <c r="G7" s="51" t="s">
        <v>36</v>
      </c>
      <c r="H7" s="52"/>
      <c r="I7" s="53"/>
      <c r="J7" s="4"/>
      <c r="P7"/>
    </row>
    <row r="8" spans="1:10" ht="42">
      <c r="A8" s="27" t="s">
        <v>11</v>
      </c>
      <c r="B8" s="28" t="s">
        <v>10</v>
      </c>
      <c r="C8" s="27" t="s">
        <v>9</v>
      </c>
      <c r="D8" s="29" t="s">
        <v>23</v>
      </c>
      <c r="E8" s="29" t="s">
        <v>16</v>
      </c>
      <c r="F8" s="29" t="s">
        <v>17</v>
      </c>
      <c r="G8" s="29" t="s">
        <v>23</v>
      </c>
      <c r="H8" s="29" t="s">
        <v>16</v>
      </c>
      <c r="I8" s="29" t="s">
        <v>17</v>
      </c>
      <c r="J8" s="27" t="s">
        <v>40</v>
      </c>
    </row>
    <row r="9" spans="1:10" ht="15">
      <c r="A9" s="6">
        <v>1</v>
      </c>
      <c r="B9" s="7" t="s">
        <v>18</v>
      </c>
      <c r="C9" s="6">
        <v>3</v>
      </c>
      <c r="D9" s="7">
        <v>4</v>
      </c>
      <c r="E9" s="7" t="s">
        <v>19</v>
      </c>
      <c r="F9" s="7" t="s">
        <v>20</v>
      </c>
      <c r="G9" s="7">
        <v>5</v>
      </c>
      <c r="H9" s="7" t="s">
        <v>38</v>
      </c>
      <c r="I9" s="7" t="s">
        <v>39</v>
      </c>
      <c r="J9" s="6">
        <v>3</v>
      </c>
    </row>
    <row r="10" spans="1:10" ht="64.5" customHeight="1">
      <c r="A10" s="8" t="s">
        <v>41</v>
      </c>
      <c r="B10" s="9" t="s">
        <v>42</v>
      </c>
      <c r="C10" s="10" t="s">
        <v>0</v>
      </c>
      <c r="D10" s="11">
        <f>D11+D15</f>
        <v>474684</v>
      </c>
      <c r="E10" s="11">
        <f>E11+E15</f>
        <v>207364.84</v>
      </c>
      <c r="F10" s="11">
        <f aca="true" t="shared" si="0" ref="F10:F23">D10+E10</f>
        <v>682048.84</v>
      </c>
      <c r="G10" s="11">
        <f>G11+G15</f>
        <v>468727.47</v>
      </c>
      <c r="H10" s="11">
        <f>H11+H15</f>
        <v>207364.84</v>
      </c>
      <c r="I10" s="11">
        <f aca="true" t="shared" si="1" ref="I10:I23">G10+H10</f>
        <v>676092.3099999999</v>
      </c>
      <c r="J10" s="45">
        <f>I10/F10</f>
        <v>0.9912667104602069</v>
      </c>
    </row>
    <row r="11" spans="1:10" ht="92.25" customHeight="1">
      <c r="A11" s="12" t="s">
        <v>25</v>
      </c>
      <c r="B11" s="13" t="s">
        <v>43</v>
      </c>
      <c r="C11" s="14" t="s">
        <v>0</v>
      </c>
      <c r="D11" s="15">
        <f aca="true" t="shared" si="2" ref="D11:H13">D12</f>
        <v>0</v>
      </c>
      <c r="E11" s="15">
        <f t="shared" si="2"/>
        <v>0</v>
      </c>
      <c r="F11" s="15">
        <f t="shared" si="0"/>
        <v>0</v>
      </c>
      <c r="G11" s="15">
        <f t="shared" si="2"/>
        <v>0</v>
      </c>
      <c r="H11" s="15">
        <f t="shared" si="2"/>
        <v>0</v>
      </c>
      <c r="I11" s="15">
        <f t="shared" si="1"/>
        <v>0</v>
      </c>
      <c r="J11" s="45" t="e">
        <f aca="true" t="shared" si="3" ref="J11:J90">I11/F11</f>
        <v>#DIV/0!</v>
      </c>
    </row>
    <row r="12" spans="1:10" ht="51" customHeight="1">
      <c r="A12" s="37" t="s">
        <v>26</v>
      </c>
      <c r="B12" s="38" t="s">
        <v>43</v>
      </c>
      <c r="C12" s="39" t="s">
        <v>0</v>
      </c>
      <c r="D12" s="40">
        <f t="shared" si="2"/>
        <v>0</v>
      </c>
      <c r="E12" s="40">
        <f t="shared" si="2"/>
        <v>0</v>
      </c>
      <c r="F12" s="40">
        <f t="shared" si="0"/>
        <v>0</v>
      </c>
      <c r="G12" s="40">
        <f t="shared" si="2"/>
        <v>0</v>
      </c>
      <c r="H12" s="40">
        <f t="shared" si="2"/>
        <v>0</v>
      </c>
      <c r="I12" s="40">
        <f t="shared" si="1"/>
        <v>0</v>
      </c>
      <c r="J12" s="45" t="e">
        <f t="shared" si="3"/>
        <v>#DIV/0!</v>
      </c>
    </row>
    <row r="13" spans="1:10" ht="33" customHeight="1">
      <c r="A13" s="20" t="s">
        <v>44</v>
      </c>
      <c r="B13" s="17" t="s">
        <v>45</v>
      </c>
      <c r="C13" s="18" t="s">
        <v>0</v>
      </c>
      <c r="D13" s="19">
        <f t="shared" si="2"/>
        <v>0</v>
      </c>
      <c r="E13" s="19">
        <f t="shared" si="2"/>
        <v>0</v>
      </c>
      <c r="F13" s="19">
        <f t="shared" si="0"/>
        <v>0</v>
      </c>
      <c r="G13" s="19">
        <f t="shared" si="2"/>
        <v>0</v>
      </c>
      <c r="H13" s="19">
        <f t="shared" si="2"/>
        <v>0</v>
      </c>
      <c r="I13" s="19">
        <f t="shared" si="1"/>
        <v>0</v>
      </c>
      <c r="J13" s="45" t="e">
        <f t="shared" si="3"/>
        <v>#DIV/0!</v>
      </c>
    </row>
    <row r="14" spans="1:10" ht="15">
      <c r="A14" s="16" t="s">
        <v>13</v>
      </c>
      <c r="B14" s="17" t="s">
        <v>0</v>
      </c>
      <c r="C14" s="18">
        <v>400</v>
      </c>
      <c r="D14" s="30"/>
      <c r="E14" s="19">
        <v>0</v>
      </c>
      <c r="F14" s="19">
        <f t="shared" si="0"/>
        <v>0</v>
      </c>
      <c r="G14" s="30"/>
      <c r="H14" s="19">
        <v>0</v>
      </c>
      <c r="I14" s="19">
        <f t="shared" si="1"/>
        <v>0</v>
      </c>
      <c r="J14" s="45" t="e">
        <f t="shared" si="3"/>
        <v>#DIV/0!</v>
      </c>
    </row>
    <row r="15" spans="1:10" ht="60" customHeight="1">
      <c r="A15" s="12" t="s">
        <v>27</v>
      </c>
      <c r="B15" s="13" t="s">
        <v>46</v>
      </c>
      <c r="C15" s="14" t="s">
        <v>0</v>
      </c>
      <c r="D15" s="15">
        <f aca="true" t="shared" si="4" ref="D15:H17">D16</f>
        <v>474684</v>
      </c>
      <c r="E15" s="15">
        <f t="shared" si="4"/>
        <v>207364.84</v>
      </c>
      <c r="F15" s="15">
        <f t="shared" si="0"/>
        <v>682048.84</v>
      </c>
      <c r="G15" s="15">
        <f t="shared" si="4"/>
        <v>468727.47</v>
      </c>
      <c r="H15" s="15">
        <f t="shared" si="4"/>
        <v>207364.84</v>
      </c>
      <c r="I15" s="15">
        <f t="shared" si="1"/>
        <v>676092.3099999999</v>
      </c>
      <c r="J15" s="45">
        <f t="shared" si="3"/>
        <v>0.9912667104602069</v>
      </c>
    </row>
    <row r="16" spans="1:10" ht="36.75" customHeight="1">
      <c r="A16" s="41" t="s">
        <v>28</v>
      </c>
      <c r="B16" s="38" t="s">
        <v>47</v>
      </c>
      <c r="C16" s="39" t="s">
        <v>0</v>
      </c>
      <c r="D16" s="40">
        <f t="shared" si="4"/>
        <v>474684</v>
      </c>
      <c r="E16" s="40">
        <f t="shared" si="4"/>
        <v>207364.84</v>
      </c>
      <c r="F16" s="40">
        <f t="shared" si="0"/>
        <v>682048.84</v>
      </c>
      <c r="G16" s="40">
        <f t="shared" si="4"/>
        <v>468727.47</v>
      </c>
      <c r="H16" s="40">
        <f t="shared" si="4"/>
        <v>207364.84</v>
      </c>
      <c r="I16" s="40">
        <f t="shared" si="1"/>
        <v>676092.3099999999</v>
      </c>
      <c r="J16" s="45">
        <f t="shared" si="3"/>
        <v>0.9912667104602069</v>
      </c>
    </row>
    <row r="17" spans="1:10" ht="26.25" customHeight="1">
      <c r="A17" s="20" t="s">
        <v>48</v>
      </c>
      <c r="B17" s="17" t="s">
        <v>202</v>
      </c>
      <c r="C17" s="18" t="s">
        <v>0</v>
      </c>
      <c r="D17" s="42">
        <f t="shared" si="4"/>
        <v>474684</v>
      </c>
      <c r="E17" s="42">
        <f t="shared" si="4"/>
        <v>207364.84</v>
      </c>
      <c r="F17" s="42">
        <f t="shared" si="0"/>
        <v>682048.84</v>
      </c>
      <c r="G17" s="42">
        <f t="shared" si="4"/>
        <v>468727.47</v>
      </c>
      <c r="H17" s="42">
        <f t="shared" si="4"/>
        <v>207364.84</v>
      </c>
      <c r="I17" s="42">
        <f t="shared" si="1"/>
        <v>676092.3099999999</v>
      </c>
      <c r="J17" s="45">
        <f t="shared" si="3"/>
        <v>0.9912667104602069</v>
      </c>
    </row>
    <row r="18" spans="1:10" ht="22.5">
      <c r="A18" s="16" t="s">
        <v>5</v>
      </c>
      <c r="B18" s="17" t="s">
        <v>0</v>
      </c>
      <c r="C18" s="18">
        <v>300</v>
      </c>
      <c r="D18" s="19">
        <v>474684</v>
      </c>
      <c r="E18" s="30">
        <v>207364.84</v>
      </c>
      <c r="F18" s="42">
        <f t="shared" si="0"/>
        <v>682048.84</v>
      </c>
      <c r="G18" s="19">
        <v>468727.47</v>
      </c>
      <c r="H18" s="30">
        <v>207364.84</v>
      </c>
      <c r="I18" s="42">
        <f t="shared" si="1"/>
        <v>676092.3099999999</v>
      </c>
      <c r="J18" s="45">
        <f t="shared" si="3"/>
        <v>0.9912667104602069</v>
      </c>
    </row>
    <row r="19" spans="1:10" ht="85.5" customHeight="1">
      <c r="A19" s="8" t="s">
        <v>49</v>
      </c>
      <c r="B19" s="9" t="s">
        <v>50</v>
      </c>
      <c r="C19" s="10" t="s">
        <v>0</v>
      </c>
      <c r="D19" s="11">
        <f>D20+D37</f>
        <v>0</v>
      </c>
      <c r="E19" s="11">
        <f>E20+E37</f>
        <v>400000</v>
      </c>
      <c r="F19" s="11">
        <f t="shared" si="0"/>
        <v>400000</v>
      </c>
      <c r="G19" s="11">
        <f>G20+G37</f>
        <v>0</v>
      </c>
      <c r="H19" s="11">
        <f>H20+H37</f>
        <v>109700</v>
      </c>
      <c r="I19" s="11">
        <f t="shared" si="1"/>
        <v>109700</v>
      </c>
      <c r="J19" s="45">
        <f t="shared" si="3"/>
        <v>0.27425</v>
      </c>
    </row>
    <row r="20" spans="1:10" ht="31.5" customHeight="1">
      <c r="A20" s="12" t="s">
        <v>30</v>
      </c>
      <c r="B20" s="13" t="s">
        <v>51</v>
      </c>
      <c r="C20" s="14" t="s">
        <v>0</v>
      </c>
      <c r="D20" s="15">
        <f>D21+D24+D27+D30+D33</f>
        <v>0</v>
      </c>
      <c r="E20" s="15">
        <f>E21+E24+E27+E30+E33</f>
        <v>395000</v>
      </c>
      <c r="F20" s="15">
        <f t="shared" si="0"/>
        <v>395000</v>
      </c>
      <c r="G20" s="15">
        <f>G21+G24+G27+G30+G33</f>
        <v>0</v>
      </c>
      <c r="H20" s="15">
        <f>H21+H24+H27+H30+H33</f>
        <v>109700</v>
      </c>
      <c r="I20" s="15">
        <f t="shared" si="1"/>
        <v>109700</v>
      </c>
      <c r="J20" s="45">
        <f t="shared" si="3"/>
        <v>0.27772151898734176</v>
      </c>
    </row>
    <row r="21" spans="1:10" ht="45">
      <c r="A21" s="37" t="s">
        <v>52</v>
      </c>
      <c r="B21" s="38" t="s">
        <v>53</v>
      </c>
      <c r="C21" s="39"/>
      <c r="D21" s="40">
        <f>D22</f>
        <v>0</v>
      </c>
      <c r="E21" s="40">
        <f>E22</f>
        <v>0</v>
      </c>
      <c r="F21" s="40">
        <f t="shared" si="0"/>
        <v>0</v>
      </c>
      <c r="G21" s="40">
        <f>G22</f>
        <v>0</v>
      </c>
      <c r="H21" s="40">
        <f>H22</f>
        <v>0</v>
      </c>
      <c r="I21" s="40">
        <f t="shared" si="1"/>
        <v>0</v>
      </c>
      <c r="J21" s="45" t="e">
        <f t="shared" si="3"/>
        <v>#DIV/0!</v>
      </c>
    </row>
    <row r="22" spans="1:10" ht="58.5" customHeight="1">
      <c r="A22" s="20" t="s">
        <v>52</v>
      </c>
      <c r="B22" s="17" t="s">
        <v>54</v>
      </c>
      <c r="C22" s="18" t="s">
        <v>0</v>
      </c>
      <c r="D22" s="42">
        <f>D23</f>
        <v>0</v>
      </c>
      <c r="E22" s="42">
        <f>E23</f>
        <v>0</v>
      </c>
      <c r="F22" s="42">
        <f t="shared" si="0"/>
        <v>0</v>
      </c>
      <c r="G22" s="42">
        <f>G23</f>
        <v>0</v>
      </c>
      <c r="H22" s="42">
        <f>H23</f>
        <v>0</v>
      </c>
      <c r="I22" s="42">
        <f t="shared" si="1"/>
        <v>0</v>
      </c>
      <c r="J22" s="45" t="e">
        <f t="shared" si="3"/>
        <v>#DIV/0!</v>
      </c>
    </row>
    <row r="23" spans="1:10" ht="23.25">
      <c r="A23" s="20" t="s">
        <v>2</v>
      </c>
      <c r="B23" s="17" t="s">
        <v>0</v>
      </c>
      <c r="C23" s="18">
        <v>200</v>
      </c>
      <c r="D23" s="30"/>
      <c r="E23" s="19"/>
      <c r="F23" s="42">
        <f t="shared" si="0"/>
        <v>0</v>
      </c>
      <c r="G23" s="30"/>
      <c r="H23" s="19"/>
      <c r="I23" s="42">
        <f t="shared" si="1"/>
        <v>0</v>
      </c>
      <c r="J23" s="45" t="e">
        <f t="shared" si="3"/>
        <v>#DIV/0!</v>
      </c>
    </row>
    <row r="24" spans="1:10" ht="42" customHeight="1">
      <c r="A24" s="37" t="s">
        <v>55</v>
      </c>
      <c r="B24" s="38" t="s">
        <v>56</v>
      </c>
      <c r="C24" s="39"/>
      <c r="D24" s="40">
        <f>D25</f>
        <v>0</v>
      </c>
      <c r="E24" s="40">
        <f>E25</f>
        <v>30420</v>
      </c>
      <c r="F24" s="40">
        <f>D24+E24</f>
        <v>30420</v>
      </c>
      <c r="G24" s="40">
        <f>G25</f>
        <v>0</v>
      </c>
      <c r="H24" s="40">
        <f>H25</f>
        <v>30420</v>
      </c>
      <c r="I24" s="40">
        <f aca="true" t="shared" si="5" ref="I24:I55">G24+H24</f>
        <v>30420</v>
      </c>
      <c r="J24" s="45">
        <f t="shared" si="3"/>
        <v>1</v>
      </c>
    </row>
    <row r="25" spans="1:10" ht="36.75" customHeight="1">
      <c r="A25" s="20" t="s">
        <v>55</v>
      </c>
      <c r="B25" s="17" t="s">
        <v>57</v>
      </c>
      <c r="C25" s="18" t="s">
        <v>0</v>
      </c>
      <c r="D25" s="42">
        <f>D26</f>
        <v>0</v>
      </c>
      <c r="E25" s="42">
        <f>E26</f>
        <v>30420</v>
      </c>
      <c r="F25" s="42">
        <f>D25+E25</f>
        <v>30420</v>
      </c>
      <c r="G25" s="42">
        <f>G26</f>
        <v>0</v>
      </c>
      <c r="H25" s="42">
        <f>H26</f>
        <v>30420</v>
      </c>
      <c r="I25" s="42">
        <f t="shared" si="5"/>
        <v>30420</v>
      </c>
      <c r="J25" s="45">
        <f t="shared" si="3"/>
        <v>1</v>
      </c>
    </row>
    <row r="26" spans="1:10" ht="23.25">
      <c r="A26" s="20" t="s">
        <v>2</v>
      </c>
      <c r="B26" s="17" t="s">
        <v>0</v>
      </c>
      <c r="C26" s="18">
        <v>200</v>
      </c>
      <c r="D26" s="30"/>
      <c r="E26" s="19">
        <v>30420</v>
      </c>
      <c r="F26" s="42">
        <f>D26+E26</f>
        <v>30420</v>
      </c>
      <c r="G26" s="30"/>
      <c r="H26" s="19">
        <v>30420</v>
      </c>
      <c r="I26" s="42">
        <f t="shared" si="5"/>
        <v>30420</v>
      </c>
      <c r="J26" s="45">
        <f t="shared" si="3"/>
        <v>1</v>
      </c>
    </row>
    <row r="27" spans="1:10" ht="33.75">
      <c r="A27" s="37" t="s">
        <v>58</v>
      </c>
      <c r="B27" s="38" t="s">
        <v>59</v>
      </c>
      <c r="C27" s="39"/>
      <c r="D27" s="40">
        <f>D28</f>
        <v>0</v>
      </c>
      <c r="E27" s="40">
        <f>E28</f>
        <v>235000</v>
      </c>
      <c r="F27" s="40">
        <f aca="true" t="shared" si="6" ref="F27:F94">D27+E27</f>
        <v>235000</v>
      </c>
      <c r="G27" s="40">
        <f>G28</f>
        <v>0</v>
      </c>
      <c r="H27" s="40">
        <f>H28</f>
        <v>36000</v>
      </c>
      <c r="I27" s="40">
        <f t="shared" si="5"/>
        <v>36000</v>
      </c>
      <c r="J27" s="45">
        <f t="shared" si="3"/>
        <v>0.15319148936170213</v>
      </c>
    </row>
    <row r="28" spans="1:10" ht="23.25">
      <c r="A28" s="20" t="s">
        <v>58</v>
      </c>
      <c r="B28" s="17" t="s">
        <v>60</v>
      </c>
      <c r="C28" s="18" t="s">
        <v>0</v>
      </c>
      <c r="D28" s="42">
        <f>D29</f>
        <v>0</v>
      </c>
      <c r="E28" s="42">
        <f>E29</f>
        <v>235000</v>
      </c>
      <c r="F28" s="42">
        <f t="shared" si="6"/>
        <v>235000</v>
      </c>
      <c r="G28" s="42">
        <f>G29</f>
        <v>0</v>
      </c>
      <c r="H28" s="42">
        <f>H29</f>
        <v>36000</v>
      </c>
      <c r="I28" s="42">
        <f t="shared" si="5"/>
        <v>36000</v>
      </c>
      <c r="J28" s="45">
        <f t="shared" si="3"/>
        <v>0.15319148936170213</v>
      </c>
    </row>
    <row r="29" spans="1:10" ht="25.5" customHeight="1">
      <c r="A29" s="20" t="s">
        <v>2</v>
      </c>
      <c r="B29" s="17" t="s">
        <v>0</v>
      </c>
      <c r="C29" s="18">
        <v>200</v>
      </c>
      <c r="D29" s="30"/>
      <c r="E29" s="19">
        <v>235000</v>
      </c>
      <c r="F29" s="42">
        <f t="shared" si="6"/>
        <v>235000</v>
      </c>
      <c r="G29" s="30"/>
      <c r="H29" s="19">
        <v>36000</v>
      </c>
      <c r="I29" s="42">
        <f t="shared" si="5"/>
        <v>36000</v>
      </c>
      <c r="J29" s="45">
        <f t="shared" si="3"/>
        <v>0.15319148936170213</v>
      </c>
    </row>
    <row r="30" spans="1:10" ht="33.75">
      <c r="A30" s="37" t="s">
        <v>61</v>
      </c>
      <c r="B30" s="38" t="s">
        <v>62</v>
      </c>
      <c r="C30" s="39"/>
      <c r="D30" s="40">
        <f>D31</f>
        <v>0</v>
      </c>
      <c r="E30" s="40">
        <f>E31</f>
        <v>0</v>
      </c>
      <c r="F30" s="40">
        <f t="shared" si="6"/>
        <v>0</v>
      </c>
      <c r="G30" s="40">
        <f>G31</f>
        <v>0</v>
      </c>
      <c r="H30" s="40">
        <f>H31</f>
        <v>0</v>
      </c>
      <c r="I30" s="40">
        <f t="shared" si="5"/>
        <v>0</v>
      </c>
      <c r="J30" s="45" t="e">
        <f t="shared" si="3"/>
        <v>#DIV/0!</v>
      </c>
    </row>
    <row r="31" spans="1:10" ht="34.5">
      <c r="A31" s="20" t="s">
        <v>61</v>
      </c>
      <c r="B31" s="17" t="s">
        <v>63</v>
      </c>
      <c r="C31" s="18" t="s">
        <v>0</v>
      </c>
      <c r="D31" s="42">
        <f>D32</f>
        <v>0</v>
      </c>
      <c r="E31" s="42">
        <f>E32</f>
        <v>0</v>
      </c>
      <c r="F31" s="42">
        <f t="shared" si="6"/>
        <v>0</v>
      </c>
      <c r="G31" s="42">
        <f>G32</f>
        <v>0</v>
      </c>
      <c r="H31" s="42">
        <f>H32</f>
        <v>0</v>
      </c>
      <c r="I31" s="42">
        <f t="shared" si="5"/>
        <v>0</v>
      </c>
      <c r="J31" s="45" t="e">
        <f t="shared" si="3"/>
        <v>#DIV/0!</v>
      </c>
    </row>
    <row r="32" spans="1:10" ht="23.25">
      <c r="A32" s="20" t="s">
        <v>2</v>
      </c>
      <c r="B32" s="17" t="s">
        <v>0</v>
      </c>
      <c r="C32" s="18">
        <v>200</v>
      </c>
      <c r="D32" s="30"/>
      <c r="E32" s="19"/>
      <c r="F32" s="42">
        <f t="shared" si="6"/>
        <v>0</v>
      </c>
      <c r="G32" s="30"/>
      <c r="H32" s="19"/>
      <c r="I32" s="42">
        <f t="shared" si="5"/>
        <v>0</v>
      </c>
      <c r="J32" s="45" t="e">
        <f t="shared" si="3"/>
        <v>#DIV/0!</v>
      </c>
    </row>
    <row r="33" spans="1:10" ht="22.5">
      <c r="A33" s="37" t="s">
        <v>64</v>
      </c>
      <c r="B33" s="38" t="s">
        <v>65</v>
      </c>
      <c r="C33" s="39"/>
      <c r="D33" s="40">
        <f>D34</f>
        <v>0</v>
      </c>
      <c r="E33" s="40">
        <f>E34</f>
        <v>129580</v>
      </c>
      <c r="F33" s="40">
        <f t="shared" si="6"/>
        <v>129580</v>
      </c>
      <c r="G33" s="40">
        <f>G34</f>
        <v>0</v>
      </c>
      <c r="H33" s="40">
        <f>H34</f>
        <v>43280</v>
      </c>
      <c r="I33" s="40">
        <f t="shared" si="5"/>
        <v>43280</v>
      </c>
      <c r="J33" s="45"/>
    </row>
    <row r="34" spans="1:10" ht="15">
      <c r="A34" s="20" t="s">
        <v>66</v>
      </c>
      <c r="B34" s="17" t="s">
        <v>67</v>
      </c>
      <c r="C34" s="18" t="s">
        <v>0</v>
      </c>
      <c r="D34" s="42">
        <f>D36</f>
        <v>0</v>
      </c>
      <c r="E34" s="42">
        <f>E36+E35</f>
        <v>129580</v>
      </c>
      <c r="F34" s="42">
        <f t="shared" si="6"/>
        <v>129580</v>
      </c>
      <c r="G34" s="42">
        <f>G36</f>
        <v>0</v>
      </c>
      <c r="H34" s="42">
        <f>H36+H35</f>
        <v>43280</v>
      </c>
      <c r="I34" s="42">
        <f t="shared" si="5"/>
        <v>43280</v>
      </c>
      <c r="J34" s="45"/>
    </row>
    <row r="35" spans="1:10" ht="68.25">
      <c r="A35" s="20" t="s">
        <v>3</v>
      </c>
      <c r="B35" s="17" t="s">
        <v>0</v>
      </c>
      <c r="C35" s="18">
        <v>100</v>
      </c>
      <c r="D35" s="30"/>
      <c r="E35" s="19">
        <v>33000</v>
      </c>
      <c r="F35" s="42">
        <f>D35+E35</f>
        <v>33000</v>
      </c>
      <c r="G35" s="30"/>
      <c r="H35" s="19">
        <v>33000</v>
      </c>
      <c r="I35" s="42">
        <f t="shared" si="5"/>
        <v>33000</v>
      </c>
      <c r="J35" s="45"/>
    </row>
    <row r="36" spans="1:10" ht="23.25">
      <c r="A36" s="20" t="s">
        <v>2</v>
      </c>
      <c r="B36" s="17" t="s">
        <v>0</v>
      </c>
      <c r="C36" s="18">
        <v>200</v>
      </c>
      <c r="D36" s="30"/>
      <c r="E36" s="19">
        <v>96580</v>
      </c>
      <c r="F36" s="42">
        <f t="shared" si="6"/>
        <v>96580</v>
      </c>
      <c r="G36" s="30"/>
      <c r="H36" s="19">
        <v>10280</v>
      </c>
      <c r="I36" s="42">
        <f t="shared" si="5"/>
        <v>10280</v>
      </c>
      <c r="J36" s="45">
        <f t="shared" si="3"/>
        <v>0.10644025678194242</v>
      </c>
    </row>
    <row r="37" spans="1:10" ht="56.25">
      <c r="A37" s="12" t="s">
        <v>29</v>
      </c>
      <c r="B37" s="13" t="s">
        <v>68</v>
      </c>
      <c r="C37" s="14" t="s">
        <v>0</v>
      </c>
      <c r="D37" s="15">
        <f>D38+D41+D44</f>
        <v>0</v>
      </c>
      <c r="E37" s="15">
        <f>E38+E41+E44</f>
        <v>5000</v>
      </c>
      <c r="F37" s="15">
        <f t="shared" si="6"/>
        <v>5000</v>
      </c>
      <c r="G37" s="15">
        <f>G38+G41+G44</f>
        <v>0</v>
      </c>
      <c r="H37" s="15">
        <f>H38+H41+H44</f>
        <v>0</v>
      </c>
      <c r="I37" s="15">
        <f t="shared" si="5"/>
        <v>0</v>
      </c>
      <c r="J37" s="45">
        <f t="shared" si="3"/>
        <v>0</v>
      </c>
    </row>
    <row r="38" spans="1:10" ht="33.75">
      <c r="A38" s="37" t="s">
        <v>69</v>
      </c>
      <c r="B38" s="38" t="s">
        <v>70</v>
      </c>
      <c r="C38" s="39"/>
      <c r="D38" s="40">
        <f>D39</f>
        <v>0</v>
      </c>
      <c r="E38" s="40">
        <f>E39</f>
        <v>0</v>
      </c>
      <c r="F38" s="40">
        <f t="shared" si="6"/>
        <v>0</v>
      </c>
      <c r="G38" s="40">
        <f>G39</f>
        <v>0</v>
      </c>
      <c r="H38" s="40">
        <f>H39</f>
        <v>0</v>
      </c>
      <c r="I38" s="40">
        <f t="shared" si="5"/>
        <v>0</v>
      </c>
      <c r="J38" s="45" t="e">
        <f t="shared" si="3"/>
        <v>#DIV/0!</v>
      </c>
    </row>
    <row r="39" spans="1:10" ht="23.25">
      <c r="A39" s="20" t="s">
        <v>69</v>
      </c>
      <c r="B39" s="17" t="s">
        <v>71</v>
      </c>
      <c r="C39" s="18" t="s">
        <v>0</v>
      </c>
      <c r="D39" s="42">
        <f>D40</f>
        <v>0</v>
      </c>
      <c r="E39" s="42">
        <f>E40</f>
        <v>0</v>
      </c>
      <c r="F39" s="42">
        <f t="shared" si="6"/>
        <v>0</v>
      </c>
      <c r="G39" s="42">
        <f>G40</f>
        <v>0</v>
      </c>
      <c r="H39" s="42">
        <f>H40</f>
        <v>0</v>
      </c>
      <c r="I39" s="42">
        <f t="shared" si="5"/>
        <v>0</v>
      </c>
      <c r="J39" s="45" t="e">
        <f>I39/F39</f>
        <v>#DIV/0!</v>
      </c>
    </row>
    <row r="40" spans="1:10" ht="23.25">
      <c r="A40" s="20" t="s">
        <v>2</v>
      </c>
      <c r="B40" s="17" t="s">
        <v>0</v>
      </c>
      <c r="C40" s="18">
        <v>200</v>
      </c>
      <c r="D40" s="19"/>
      <c r="E40" s="30"/>
      <c r="F40" s="42">
        <f t="shared" si="6"/>
        <v>0</v>
      </c>
      <c r="G40" s="19"/>
      <c r="H40" s="30"/>
      <c r="I40" s="42">
        <f t="shared" si="5"/>
        <v>0</v>
      </c>
      <c r="J40" s="45" t="e">
        <f t="shared" si="3"/>
        <v>#DIV/0!</v>
      </c>
    </row>
    <row r="41" spans="1:10" ht="22.5">
      <c r="A41" s="37" t="s">
        <v>72</v>
      </c>
      <c r="B41" s="38" t="s">
        <v>73</v>
      </c>
      <c r="C41" s="39"/>
      <c r="D41" s="40">
        <f>D42</f>
        <v>0</v>
      </c>
      <c r="E41" s="40">
        <f>E42</f>
        <v>0</v>
      </c>
      <c r="F41" s="40">
        <f t="shared" si="6"/>
        <v>0</v>
      </c>
      <c r="G41" s="40">
        <f>G42</f>
        <v>0</v>
      </c>
      <c r="H41" s="40">
        <f>H42</f>
        <v>0</v>
      </c>
      <c r="I41" s="40">
        <f t="shared" si="5"/>
        <v>0</v>
      </c>
      <c r="J41" s="45"/>
    </row>
    <row r="42" spans="1:10" ht="23.25">
      <c r="A42" s="20" t="s">
        <v>72</v>
      </c>
      <c r="B42" s="17" t="s">
        <v>74</v>
      </c>
      <c r="C42" s="18" t="s">
        <v>0</v>
      </c>
      <c r="D42" s="42">
        <f>D43</f>
        <v>0</v>
      </c>
      <c r="E42" s="42">
        <f>E43</f>
        <v>0</v>
      </c>
      <c r="F42" s="42">
        <f t="shared" si="6"/>
        <v>0</v>
      </c>
      <c r="G42" s="42">
        <f>G43</f>
        <v>0</v>
      </c>
      <c r="H42" s="42">
        <f>H43</f>
        <v>0</v>
      </c>
      <c r="I42" s="42">
        <f t="shared" si="5"/>
        <v>0</v>
      </c>
      <c r="J42" s="45"/>
    </row>
    <row r="43" spans="1:10" ht="23.25">
      <c r="A43" s="20" t="s">
        <v>2</v>
      </c>
      <c r="B43" s="17" t="s">
        <v>0</v>
      </c>
      <c r="C43" s="18">
        <v>200</v>
      </c>
      <c r="D43" s="19"/>
      <c r="E43" s="30"/>
      <c r="F43" s="42">
        <f t="shared" si="6"/>
        <v>0</v>
      </c>
      <c r="G43" s="19"/>
      <c r="H43" s="30"/>
      <c r="I43" s="42">
        <f t="shared" si="5"/>
        <v>0</v>
      </c>
      <c r="J43" s="45"/>
    </row>
    <row r="44" spans="1:10" ht="67.5">
      <c r="A44" s="37" t="s">
        <v>75</v>
      </c>
      <c r="B44" s="38" t="s">
        <v>76</v>
      </c>
      <c r="C44" s="39"/>
      <c r="D44" s="40">
        <f>D45</f>
        <v>0</v>
      </c>
      <c r="E44" s="40">
        <f>E45</f>
        <v>5000</v>
      </c>
      <c r="F44" s="40">
        <f t="shared" si="6"/>
        <v>5000</v>
      </c>
      <c r="G44" s="40">
        <f>G45</f>
        <v>0</v>
      </c>
      <c r="H44" s="40">
        <f>H45</f>
        <v>0</v>
      </c>
      <c r="I44" s="40">
        <f t="shared" si="5"/>
        <v>0</v>
      </c>
      <c r="J44" s="45"/>
    </row>
    <row r="45" spans="1:10" ht="68.25">
      <c r="A45" s="20" t="s">
        <v>75</v>
      </c>
      <c r="B45" s="17" t="s">
        <v>77</v>
      </c>
      <c r="C45" s="18" t="s">
        <v>0</v>
      </c>
      <c r="D45" s="42">
        <f>D46</f>
        <v>0</v>
      </c>
      <c r="E45" s="42">
        <f>E46</f>
        <v>5000</v>
      </c>
      <c r="F45" s="42">
        <f t="shared" si="6"/>
        <v>5000</v>
      </c>
      <c r="G45" s="42">
        <f>G46</f>
        <v>0</v>
      </c>
      <c r="H45" s="42">
        <f>H46</f>
        <v>0</v>
      </c>
      <c r="I45" s="42">
        <f t="shared" si="5"/>
        <v>0</v>
      </c>
      <c r="J45" s="45"/>
    </row>
    <row r="46" spans="1:10" ht="23.25">
      <c r="A46" s="20" t="s">
        <v>2</v>
      </c>
      <c r="B46" s="17" t="s">
        <v>0</v>
      </c>
      <c r="C46" s="18">
        <v>200</v>
      </c>
      <c r="D46" s="19"/>
      <c r="E46" s="30">
        <f>'[1]1год'!$F$30</f>
        <v>5000</v>
      </c>
      <c r="F46" s="42">
        <f t="shared" si="6"/>
        <v>5000</v>
      </c>
      <c r="G46" s="19"/>
      <c r="H46" s="30">
        <v>0</v>
      </c>
      <c r="I46" s="42">
        <f t="shared" si="5"/>
        <v>0</v>
      </c>
      <c r="J46" s="45"/>
    </row>
    <row r="47" spans="1:10" ht="77.25" customHeight="1">
      <c r="A47" s="8" t="s">
        <v>203</v>
      </c>
      <c r="B47" s="9" t="s">
        <v>78</v>
      </c>
      <c r="C47" s="10" t="s">
        <v>0</v>
      </c>
      <c r="D47" s="11">
        <f>D48</f>
        <v>2114066.3</v>
      </c>
      <c r="E47" s="11">
        <f>E48</f>
        <v>11421391.78</v>
      </c>
      <c r="F47" s="11">
        <f t="shared" si="6"/>
        <v>13535458.079999998</v>
      </c>
      <c r="G47" s="11">
        <f>G48</f>
        <v>2114064.4</v>
      </c>
      <c r="H47" s="11">
        <f>H48</f>
        <v>9249434.83</v>
      </c>
      <c r="I47" s="11">
        <f t="shared" si="5"/>
        <v>11363499.23</v>
      </c>
      <c r="J47" s="45">
        <f t="shared" si="3"/>
        <v>0.8395356228682584</v>
      </c>
    </row>
    <row r="48" spans="1:10" ht="54" customHeight="1">
      <c r="A48" s="12" t="s">
        <v>21</v>
      </c>
      <c r="B48" s="13" t="s">
        <v>79</v>
      </c>
      <c r="C48" s="14" t="s">
        <v>0</v>
      </c>
      <c r="D48" s="15">
        <f>D49+D59+D62+D65+D72</f>
        <v>2114066.3</v>
      </c>
      <c r="E48" s="15">
        <f>E49+E59+E62+E65+E68+E72</f>
        <v>11421391.78</v>
      </c>
      <c r="F48" s="15">
        <f>D48+E48</f>
        <v>13535458.079999998</v>
      </c>
      <c r="G48" s="15">
        <f>G49+G59+G62+G65+G72</f>
        <v>2114064.4</v>
      </c>
      <c r="H48" s="15">
        <f>H49+H59+H62+H65+H68+H72</f>
        <v>9249434.83</v>
      </c>
      <c r="I48" s="15">
        <f t="shared" si="5"/>
        <v>11363499.23</v>
      </c>
      <c r="J48" s="45">
        <f t="shared" si="3"/>
        <v>0.8395356228682584</v>
      </c>
    </row>
    <row r="49" spans="1:10" ht="27" customHeight="1">
      <c r="A49" s="37" t="s">
        <v>14</v>
      </c>
      <c r="B49" s="38" t="s">
        <v>80</v>
      </c>
      <c r="C49" s="39" t="s">
        <v>0</v>
      </c>
      <c r="D49" s="40">
        <f>D50+D53+D55+D57</f>
        <v>2114066.3</v>
      </c>
      <c r="E49" s="40">
        <f>E50+E53+E55+E57</f>
        <v>11117774.58</v>
      </c>
      <c r="F49" s="40">
        <f t="shared" si="6"/>
        <v>13231840.879999999</v>
      </c>
      <c r="G49" s="40">
        <f>G50+G53+G55+G57</f>
        <v>2114064.4</v>
      </c>
      <c r="H49" s="40">
        <f>H50+H53+H57</f>
        <v>8945817.63</v>
      </c>
      <c r="I49" s="40">
        <f t="shared" si="5"/>
        <v>11059882.030000001</v>
      </c>
      <c r="J49" s="45">
        <f t="shared" si="3"/>
        <v>0.8358536147995155</v>
      </c>
    </row>
    <row r="50" spans="1:10" ht="22.5">
      <c r="A50" s="16" t="s">
        <v>81</v>
      </c>
      <c r="B50" s="17" t="s">
        <v>82</v>
      </c>
      <c r="C50" s="18" t="s">
        <v>0</v>
      </c>
      <c r="D50" s="42">
        <f>D52</f>
        <v>0</v>
      </c>
      <c r="E50" s="42">
        <f>E52+E51</f>
        <v>10939406.85</v>
      </c>
      <c r="F50" s="42">
        <f t="shared" si="6"/>
        <v>10939406.85</v>
      </c>
      <c r="G50" s="42">
        <f>G52</f>
        <v>0</v>
      </c>
      <c r="H50" s="42">
        <f>H52+H51</f>
        <v>8767448</v>
      </c>
      <c r="I50" s="42">
        <f t="shared" si="5"/>
        <v>8767448</v>
      </c>
      <c r="J50" s="45">
        <f t="shared" si="3"/>
        <v>0.8014555195010413</v>
      </c>
    </row>
    <row r="51" spans="1:10" ht="22.5">
      <c r="A51" s="16" t="s">
        <v>5</v>
      </c>
      <c r="B51" s="17" t="s">
        <v>0</v>
      </c>
      <c r="C51" s="18">
        <v>300</v>
      </c>
      <c r="D51" s="19"/>
      <c r="E51" s="30">
        <v>0</v>
      </c>
      <c r="F51" s="42">
        <f>D51+E51</f>
        <v>0</v>
      </c>
      <c r="G51" s="19"/>
      <c r="H51" s="30">
        <v>0</v>
      </c>
      <c r="I51" s="42">
        <f t="shared" si="5"/>
        <v>0</v>
      </c>
      <c r="J51" s="45" t="e">
        <f t="shared" si="3"/>
        <v>#DIV/0!</v>
      </c>
    </row>
    <row r="52" spans="1:10" ht="33.75">
      <c r="A52" s="16" t="s">
        <v>4</v>
      </c>
      <c r="B52" s="17" t="s">
        <v>0</v>
      </c>
      <c r="C52" s="18">
        <v>600</v>
      </c>
      <c r="D52" s="19">
        <v>0</v>
      </c>
      <c r="E52" s="30">
        <v>10939406.85</v>
      </c>
      <c r="F52" s="42">
        <f t="shared" si="6"/>
        <v>10939406.85</v>
      </c>
      <c r="G52" s="19">
        <v>0</v>
      </c>
      <c r="H52" s="30">
        <v>8767448</v>
      </c>
      <c r="I52" s="42">
        <f t="shared" si="5"/>
        <v>8767448</v>
      </c>
      <c r="J52" s="45">
        <f t="shared" si="3"/>
        <v>0.8014555195010413</v>
      </c>
    </row>
    <row r="53" spans="1:10" ht="33.75">
      <c r="A53" s="16" t="s">
        <v>193</v>
      </c>
      <c r="B53" s="17" t="s">
        <v>194</v>
      </c>
      <c r="C53" s="18" t="s">
        <v>0</v>
      </c>
      <c r="D53" s="42">
        <f>D59</f>
        <v>0</v>
      </c>
      <c r="E53" s="42">
        <f>E54</f>
        <v>130867.73</v>
      </c>
      <c r="F53" s="42">
        <f aca="true" t="shared" si="7" ref="F53:F58">D53+E53</f>
        <v>130867.73</v>
      </c>
      <c r="G53" s="42">
        <f>G59</f>
        <v>0</v>
      </c>
      <c r="H53" s="42">
        <f>H54</f>
        <v>130867.73</v>
      </c>
      <c r="I53" s="42">
        <f t="shared" si="5"/>
        <v>130867.73</v>
      </c>
      <c r="J53" s="45">
        <f t="shared" si="3"/>
        <v>1</v>
      </c>
    </row>
    <row r="54" spans="1:10" ht="15">
      <c r="A54" s="16" t="s">
        <v>6</v>
      </c>
      <c r="B54" s="17" t="s">
        <v>0</v>
      </c>
      <c r="C54" s="18">
        <v>500</v>
      </c>
      <c r="D54" s="19"/>
      <c r="E54" s="30">
        <v>130867.73</v>
      </c>
      <c r="F54" s="42">
        <f t="shared" si="7"/>
        <v>130867.73</v>
      </c>
      <c r="G54" s="19"/>
      <c r="H54" s="30">
        <v>130867.73</v>
      </c>
      <c r="I54" s="42">
        <f t="shared" si="5"/>
        <v>130867.73</v>
      </c>
      <c r="J54" s="45">
        <f t="shared" si="3"/>
        <v>1</v>
      </c>
    </row>
    <row r="55" spans="1:10" ht="33.75">
      <c r="A55" s="16" t="s">
        <v>195</v>
      </c>
      <c r="B55" s="17" t="s">
        <v>204</v>
      </c>
      <c r="C55" s="18" t="s">
        <v>0</v>
      </c>
      <c r="D55" s="42">
        <f>D56</f>
        <v>1646193</v>
      </c>
      <c r="E55" s="42">
        <v>0</v>
      </c>
      <c r="F55" s="42">
        <f t="shared" si="7"/>
        <v>1646193</v>
      </c>
      <c r="G55" s="42">
        <f>G56</f>
        <v>1646193</v>
      </c>
      <c r="H55" s="42">
        <v>0</v>
      </c>
      <c r="I55" s="42">
        <f t="shared" si="5"/>
        <v>1646193</v>
      </c>
      <c r="J55" s="45">
        <f t="shared" si="3"/>
        <v>1</v>
      </c>
    </row>
    <row r="56" spans="1:10" ht="33.75">
      <c r="A56" s="16" t="s">
        <v>4</v>
      </c>
      <c r="B56" s="17" t="s">
        <v>0</v>
      </c>
      <c r="C56" s="18">
        <v>600</v>
      </c>
      <c r="D56" s="19">
        <v>1646193</v>
      </c>
      <c r="E56" s="30">
        <v>0</v>
      </c>
      <c r="F56" s="42">
        <f t="shared" si="7"/>
        <v>1646193</v>
      </c>
      <c r="G56" s="19">
        <v>1646193</v>
      </c>
      <c r="H56" s="30">
        <v>0</v>
      </c>
      <c r="I56" s="42">
        <f aca="true" t="shared" si="8" ref="I56:I90">G56+H56</f>
        <v>1646193</v>
      </c>
      <c r="J56" s="45">
        <f t="shared" si="3"/>
        <v>1</v>
      </c>
    </row>
    <row r="57" spans="1:10" ht="45">
      <c r="A57" s="16" t="s">
        <v>237</v>
      </c>
      <c r="B57" s="17"/>
      <c r="C57" s="18" t="s">
        <v>0</v>
      </c>
      <c r="D57" s="42">
        <f>D58</f>
        <v>467873.3</v>
      </c>
      <c r="E57" s="42">
        <f>E58</f>
        <v>47500</v>
      </c>
      <c r="F57" s="42">
        <f t="shared" si="7"/>
        <v>515373.3</v>
      </c>
      <c r="G57" s="42">
        <f>G58</f>
        <v>467871.39999999997</v>
      </c>
      <c r="H57" s="42">
        <f>H58</f>
        <v>47501.9</v>
      </c>
      <c r="I57" s="42">
        <f t="shared" si="8"/>
        <v>515373.3</v>
      </c>
      <c r="J57" s="45">
        <f>I57/F57</f>
        <v>1</v>
      </c>
    </row>
    <row r="58" spans="1:10" ht="33.75">
      <c r="A58" s="16" t="s">
        <v>4</v>
      </c>
      <c r="B58" s="17" t="s">
        <v>0</v>
      </c>
      <c r="C58" s="18">
        <v>600</v>
      </c>
      <c r="D58" s="19">
        <v>467873.3</v>
      </c>
      <c r="E58" s="30">
        <v>47500</v>
      </c>
      <c r="F58" s="42">
        <f t="shared" si="7"/>
        <v>515373.3</v>
      </c>
      <c r="G58" s="19">
        <f>492496.3-24624.9</f>
        <v>467871.39999999997</v>
      </c>
      <c r="H58" s="30">
        <f>22877+24624.9</f>
        <v>47501.9</v>
      </c>
      <c r="I58" s="42">
        <f t="shared" si="8"/>
        <v>515373.3</v>
      </c>
      <c r="J58" s="45">
        <f>I58/F58</f>
        <v>1</v>
      </c>
    </row>
    <row r="59" spans="1:10" ht="15">
      <c r="A59" s="37" t="s">
        <v>83</v>
      </c>
      <c r="B59" s="38" t="s">
        <v>84</v>
      </c>
      <c r="C59" s="39" t="s">
        <v>0</v>
      </c>
      <c r="D59" s="40">
        <f>D60</f>
        <v>0</v>
      </c>
      <c r="E59" s="40">
        <f>E60</f>
        <v>20000</v>
      </c>
      <c r="F59" s="40">
        <f t="shared" si="6"/>
        <v>20000</v>
      </c>
      <c r="G59" s="40">
        <f>G60</f>
        <v>0</v>
      </c>
      <c r="H59" s="40">
        <f>H60</f>
        <v>20000</v>
      </c>
      <c r="I59" s="40">
        <f t="shared" si="8"/>
        <v>20000</v>
      </c>
      <c r="J59" s="45">
        <f t="shared" si="3"/>
        <v>1</v>
      </c>
    </row>
    <row r="60" spans="1:10" ht="15">
      <c r="A60" s="16" t="s">
        <v>83</v>
      </c>
      <c r="B60" s="17" t="s">
        <v>85</v>
      </c>
      <c r="C60" s="18" t="s">
        <v>0</v>
      </c>
      <c r="D60" s="42">
        <f>D61</f>
        <v>0</v>
      </c>
      <c r="E60" s="42">
        <f>E61</f>
        <v>20000</v>
      </c>
      <c r="F60" s="42">
        <f t="shared" si="6"/>
        <v>20000</v>
      </c>
      <c r="G60" s="42">
        <f>G61</f>
        <v>0</v>
      </c>
      <c r="H60" s="42">
        <f>H61</f>
        <v>20000</v>
      </c>
      <c r="I60" s="42">
        <f t="shared" si="8"/>
        <v>20000</v>
      </c>
      <c r="J60" s="45">
        <f>I60/F60</f>
        <v>1</v>
      </c>
    </row>
    <row r="61" spans="1:10" ht="33.75">
      <c r="A61" s="16" t="s">
        <v>4</v>
      </c>
      <c r="B61" s="17" t="s">
        <v>0</v>
      </c>
      <c r="C61" s="18">
        <v>600</v>
      </c>
      <c r="D61" s="19"/>
      <c r="E61" s="30">
        <v>20000</v>
      </c>
      <c r="F61" s="42">
        <f t="shared" si="6"/>
        <v>20000</v>
      </c>
      <c r="G61" s="19"/>
      <c r="H61" s="30">
        <v>20000</v>
      </c>
      <c r="I61" s="42">
        <f t="shared" si="8"/>
        <v>20000</v>
      </c>
      <c r="J61" s="45">
        <f>I61/F61</f>
        <v>1</v>
      </c>
    </row>
    <row r="62" spans="1:10" ht="15">
      <c r="A62" s="37" t="s">
        <v>86</v>
      </c>
      <c r="B62" s="38" t="s">
        <v>87</v>
      </c>
      <c r="C62" s="39" t="s">
        <v>0</v>
      </c>
      <c r="D62" s="40">
        <f>D63</f>
        <v>0</v>
      </c>
      <c r="E62" s="40">
        <f>E63</f>
        <v>0</v>
      </c>
      <c r="F62" s="40">
        <f t="shared" si="6"/>
        <v>0</v>
      </c>
      <c r="G62" s="40">
        <f>G63</f>
        <v>0</v>
      </c>
      <c r="H62" s="40">
        <f>H63</f>
        <v>0</v>
      </c>
      <c r="I62" s="40">
        <f t="shared" si="8"/>
        <v>0</v>
      </c>
      <c r="J62" s="45" t="e">
        <f t="shared" si="3"/>
        <v>#DIV/0!</v>
      </c>
    </row>
    <row r="63" spans="1:10" ht="15">
      <c r="A63" s="16" t="s">
        <v>88</v>
      </c>
      <c r="B63" s="17" t="s">
        <v>89</v>
      </c>
      <c r="C63" s="18" t="s">
        <v>0</v>
      </c>
      <c r="D63" s="42">
        <f>D64</f>
        <v>0</v>
      </c>
      <c r="E63" s="42">
        <f>E64</f>
        <v>0</v>
      </c>
      <c r="F63" s="42">
        <f t="shared" si="6"/>
        <v>0</v>
      </c>
      <c r="G63" s="42">
        <f>G64</f>
        <v>0</v>
      </c>
      <c r="H63" s="42">
        <f>H64</f>
        <v>0</v>
      </c>
      <c r="I63" s="42">
        <f t="shared" si="8"/>
        <v>0</v>
      </c>
      <c r="J63" s="45" t="e">
        <f t="shared" si="3"/>
        <v>#DIV/0!</v>
      </c>
    </row>
    <row r="64" spans="1:10" ht="33.75">
      <c r="A64" s="16" t="s">
        <v>4</v>
      </c>
      <c r="B64" s="17" t="s">
        <v>0</v>
      </c>
      <c r="C64" s="18">
        <v>600</v>
      </c>
      <c r="D64" s="19"/>
      <c r="E64" s="30"/>
      <c r="F64" s="42">
        <f t="shared" si="6"/>
        <v>0</v>
      </c>
      <c r="G64" s="19"/>
      <c r="H64" s="30"/>
      <c r="I64" s="42">
        <f t="shared" si="8"/>
        <v>0</v>
      </c>
      <c r="J64" s="45" t="e">
        <f t="shared" si="3"/>
        <v>#DIV/0!</v>
      </c>
    </row>
    <row r="65" spans="1:10" ht="22.5">
      <c r="A65" s="37" t="s">
        <v>90</v>
      </c>
      <c r="B65" s="38" t="s">
        <v>91</v>
      </c>
      <c r="C65" s="39" t="s">
        <v>0</v>
      </c>
      <c r="D65" s="40">
        <f>D66</f>
        <v>0</v>
      </c>
      <c r="E65" s="40">
        <f>E66</f>
        <v>0</v>
      </c>
      <c r="F65" s="40">
        <f t="shared" si="6"/>
        <v>0</v>
      </c>
      <c r="G65" s="40">
        <f>G66</f>
        <v>0</v>
      </c>
      <c r="H65" s="40">
        <f>H66</f>
        <v>0</v>
      </c>
      <c r="I65" s="40">
        <f t="shared" si="8"/>
        <v>0</v>
      </c>
      <c r="J65" s="45"/>
    </row>
    <row r="66" spans="1:10" ht="22.5">
      <c r="A66" s="16" t="s">
        <v>90</v>
      </c>
      <c r="B66" s="17" t="s">
        <v>92</v>
      </c>
      <c r="C66" s="18" t="s">
        <v>0</v>
      </c>
      <c r="D66" s="42">
        <f>D67</f>
        <v>0</v>
      </c>
      <c r="E66" s="42">
        <f>E67</f>
        <v>0</v>
      </c>
      <c r="F66" s="42">
        <f t="shared" si="6"/>
        <v>0</v>
      </c>
      <c r="G66" s="42">
        <f>G67</f>
        <v>0</v>
      </c>
      <c r="H66" s="42">
        <f>H67</f>
        <v>0</v>
      </c>
      <c r="I66" s="42">
        <f t="shared" si="8"/>
        <v>0</v>
      </c>
      <c r="J66" s="45"/>
    </row>
    <row r="67" spans="1:10" ht="33.75">
      <c r="A67" s="16" t="s">
        <v>4</v>
      </c>
      <c r="B67" s="17" t="s">
        <v>0</v>
      </c>
      <c r="C67" s="18">
        <v>600</v>
      </c>
      <c r="D67" s="19"/>
      <c r="E67" s="30">
        <v>0</v>
      </c>
      <c r="F67" s="42">
        <f t="shared" si="6"/>
        <v>0</v>
      </c>
      <c r="G67" s="19"/>
      <c r="H67" s="30">
        <v>0</v>
      </c>
      <c r="I67" s="42">
        <f t="shared" si="8"/>
        <v>0</v>
      </c>
      <c r="J67" s="45"/>
    </row>
    <row r="68" spans="1:10" ht="22.5">
      <c r="A68" s="37" t="s">
        <v>178</v>
      </c>
      <c r="B68" s="38" t="s">
        <v>179</v>
      </c>
      <c r="C68" s="39" t="s">
        <v>0</v>
      </c>
      <c r="D68" s="40">
        <f>D69</f>
        <v>0</v>
      </c>
      <c r="E68" s="40">
        <f>E69</f>
        <v>68617.2</v>
      </c>
      <c r="F68" s="40">
        <f t="shared" si="6"/>
        <v>68617.2</v>
      </c>
      <c r="G68" s="40">
        <f>G69</f>
        <v>0</v>
      </c>
      <c r="H68" s="40">
        <f>H69</f>
        <v>68617.2</v>
      </c>
      <c r="I68" s="40">
        <f t="shared" si="8"/>
        <v>68617.2</v>
      </c>
      <c r="J68" s="45">
        <f t="shared" si="3"/>
        <v>1</v>
      </c>
    </row>
    <row r="69" spans="1:10" ht="33.75">
      <c r="A69" s="16" t="s">
        <v>205</v>
      </c>
      <c r="B69" s="17" t="s">
        <v>206</v>
      </c>
      <c r="C69" s="18" t="s">
        <v>0</v>
      </c>
      <c r="D69" s="42">
        <f>D70</f>
        <v>0</v>
      </c>
      <c r="E69" s="42">
        <f>E70+E71</f>
        <v>68617.2</v>
      </c>
      <c r="F69" s="42">
        <f t="shared" si="6"/>
        <v>68617.2</v>
      </c>
      <c r="G69" s="42">
        <f>G70</f>
        <v>0</v>
      </c>
      <c r="H69" s="42">
        <f>H70+H71</f>
        <v>68617.2</v>
      </c>
      <c r="I69" s="42">
        <f t="shared" si="8"/>
        <v>68617.2</v>
      </c>
      <c r="J69" s="45">
        <f t="shared" si="3"/>
        <v>1</v>
      </c>
    </row>
    <row r="70" spans="1:10" ht="15">
      <c r="A70" s="16"/>
      <c r="B70" s="17" t="s">
        <v>0</v>
      </c>
      <c r="C70" s="18">
        <v>200</v>
      </c>
      <c r="D70" s="19"/>
      <c r="E70" s="30">
        <v>0</v>
      </c>
      <c r="F70" s="42">
        <f t="shared" si="6"/>
        <v>0</v>
      </c>
      <c r="G70" s="19"/>
      <c r="H70" s="30">
        <v>0</v>
      </c>
      <c r="I70" s="42">
        <f t="shared" si="8"/>
        <v>0</v>
      </c>
      <c r="J70" s="45" t="e">
        <f t="shared" si="3"/>
        <v>#DIV/0!</v>
      </c>
    </row>
    <row r="71" spans="1:10" ht="15">
      <c r="A71" s="16" t="s">
        <v>6</v>
      </c>
      <c r="B71" s="17" t="s">
        <v>0</v>
      </c>
      <c r="C71" s="18">
        <v>500</v>
      </c>
      <c r="D71" s="19"/>
      <c r="E71" s="30">
        <v>68617.2</v>
      </c>
      <c r="F71" s="42">
        <f>D71+E71</f>
        <v>68617.2</v>
      </c>
      <c r="G71" s="19"/>
      <c r="H71" s="30">
        <v>68617.2</v>
      </c>
      <c r="I71" s="42">
        <f>G71+H71</f>
        <v>68617.2</v>
      </c>
      <c r="J71" s="45">
        <f>I71/F71</f>
        <v>1</v>
      </c>
    </row>
    <row r="72" spans="1:10" ht="22.5">
      <c r="A72" s="37" t="s">
        <v>180</v>
      </c>
      <c r="B72" s="38" t="s">
        <v>181</v>
      </c>
      <c r="C72" s="39" t="s">
        <v>0</v>
      </c>
      <c r="D72" s="40">
        <f>D73+D75</f>
        <v>0</v>
      </c>
      <c r="E72" s="40">
        <f>E73</f>
        <v>215000</v>
      </c>
      <c r="F72" s="40">
        <f t="shared" si="6"/>
        <v>215000</v>
      </c>
      <c r="G72" s="40">
        <f>G73+G75</f>
        <v>0</v>
      </c>
      <c r="H72" s="40">
        <f>H73</f>
        <v>215000</v>
      </c>
      <c r="I72" s="40">
        <f t="shared" si="8"/>
        <v>215000</v>
      </c>
      <c r="J72" s="45">
        <f t="shared" si="3"/>
        <v>1</v>
      </c>
    </row>
    <row r="73" spans="1:10" ht="33.75">
      <c r="A73" s="16" t="s">
        <v>182</v>
      </c>
      <c r="B73" s="17" t="s">
        <v>183</v>
      </c>
      <c r="C73" s="18" t="s">
        <v>0</v>
      </c>
      <c r="D73" s="42">
        <f>D74</f>
        <v>0</v>
      </c>
      <c r="E73" s="42">
        <f>E74</f>
        <v>215000</v>
      </c>
      <c r="F73" s="42">
        <f t="shared" si="6"/>
        <v>215000</v>
      </c>
      <c r="G73" s="42">
        <f>G74</f>
        <v>0</v>
      </c>
      <c r="H73" s="42">
        <f>H74</f>
        <v>215000</v>
      </c>
      <c r="I73" s="42">
        <f t="shared" si="8"/>
        <v>215000</v>
      </c>
      <c r="J73" s="45">
        <f t="shared" si="3"/>
        <v>1</v>
      </c>
    </row>
    <row r="74" spans="1:10" ht="33.75">
      <c r="A74" s="16" t="s">
        <v>4</v>
      </c>
      <c r="B74" s="17" t="s">
        <v>0</v>
      </c>
      <c r="C74" s="18">
        <v>600</v>
      </c>
      <c r="D74" s="19"/>
      <c r="E74" s="30">
        <v>215000</v>
      </c>
      <c r="F74" s="42">
        <f t="shared" si="6"/>
        <v>215000</v>
      </c>
      <c r="G74" s="19"/>
      <c r="H74" s="30">
        <v>215000</v>
      </c>
      <c r="I74" s="42">
        <f t="shared" si="8"/>
        <v>215000</v>
      </c>
      <c r="J74" s="45">
        <f t="shared" si="3"/>
        <v>1</v>
      </c>
    </row>
    <row r="75" spans="1:10" ht="45">
      <c r="A75" s="16" t="s">
        <v>207</v>
      </c>
      <c r="B75" s="17" t="s">
        <v>208</v>
      </c>
      <c r="C75" s="18" t="s">
        <v>0</v>
      </c>
      <c r="D75" s="42">
        <f>D76</f>
        <v>0</v>
      </c>
      <c r="E75" s="42">
        <f>E76</f>
        <v>0</v>
      </c>
      <c r="F75" s="42">
        <f t="shared" si="6"/>
        <v>0</v>
      </c>
      <c r="G75" s="42">
        <f>G76</f>
        <v>0</v>
      </c>
      <c r="H75" s="42">
        <f>H76</f>
        <v>0</v>
      </c>
      <c r="I75" s="42">
        <f t="shared" si="8"/>
        <v>0</v>
      </c>
      <c r="J75" s="45" t="e">
        <f t="shared" si="3"/>
        <v>#DIV/0!</v>
      </c>
    </row>
    <row r="76" spans="1:10" ht="33.75">
      <c r="A76" s="16" t="s">
        <v>4</v>
      </c>
      <c r="B76" s="17" t="s">
        <v>0</v>
      </c>
      <c r="C76" s="18">
        <v>600</v>
      </c>
      <c r="D76" s="19">
        <v>0</v>
      </c>
      <c r="E76" s="30">
        <v>0</v>
      </c>
      <c r="F76" s="42">
        <f t="shared" si="6"/>
        <v>0</v>
      </c>
      <c r="G76" s="19">
        <v>0</v>
      </c>
      <c r="H76" s="30">
        <v>0</v>
      </c>
      <c r="I76" s="42">
        <f t="shared" si="8"/>
        <v>0</v>
      </c>
      <c r="J76" s="45" t="e">
        <f t="shared" si="3"/>
        <v>#DIV/0!</v>
      </c>
    </row>
    <row r="77" spans="1:10" ht="31.5">
      <c r="A77" s="8" t="s">
        <v>35</v>
      </c>
      <c r="B77" s="9" t="s">
        <v>93</v>
      </c>
      <c r="C77" s="10" t="s">
        <v>0</v>
      </c>
      <c r="D77" s="11">
        <f>D78</f>
        <v>101649</v>
      </c>
      <c r="E77" s="11">
        <f>E78</f>
        <v>271279</v>
      </c>
      <c r="F77" s="11">
        <f t="shared" si="6"/>
        <v>372928</v>
      </c>
      <c r="G77" s="11">
        <f>G78</f>
        <v>101649</v>
      </c>
      <c r="H77" s="11">
        <f>H78</f>
        <v>170649</v>
      </c>
      <c r="I77" s="11">
        <f t="shared" si="8"/>
        <v>272298</v>
      </c>
      <c r="J77" s="45">
        <f t="shared" si="3"/>
        <v>0.7301623905955037</v>
      </c>
    </row>
    <row r="78" spans="1:10" ht="45">
      <c r="A78" s="12" t="s">
        <v>94</v>
      </c>
      <c r="B78" s="13" t="s">
        <v>95</v>
      </c>
      <c r="C78" s="14" t="s">
        <v>0</v>
      </c>
      <c r="D78" s="15">
        <f>D79+D83</f>
        <v>101649</v>
      </c>
      <c r="E78" s="15">
        <f>E79+E83</f>
        <v>271279</v>
      </c>
      <c r="F78" s="15">
        <f t="shared" si="6"/>
        <v>372928</v>
      </c>
      <c r="G78" s="15">
        <f>G79+G83</f>
        <v>101649</v>
      </c>
      <c r="H78" s="15">
        <f>H79+H83</f>
        <v>170649</v>
      </c>
      <c r="I78" s="15">
        <f t="shared" si="8"/>
        <v>272298</v>
      </c>
      <c r="J78" s="45">
        <f t="shared" si="3"/>
        <v>0.7301623905955037</v>
      </c>
    </row>
    <row r="79" spans="1:10" ht="22.5">
      <c r="A79" s="37" t="s">
        <v>96</v>
      </c>
      <c r="B79" s="38" t="s">
        <v>97</v>
      </c>
      <c r="C79" s="39" t="s">
        <v>0</v>
      </c>
      <c r="D79" s="40">
        <f>D80</f>
        <v>0</v>
      </c>
      <c r="E79" s="40">
        <f>E80</f>
        <v>64300</v>
      </c>
      <c r="F79" s="40">
        <f t="shared" si="6"/>
        <v>64300</v>
      </c>
      <c r="G79" s="40">
        <f>G80</f>
        <v>0</v>
      </c>
      <c r="H79" s="40">
        <f>H80</f>
        <v>0</v>
      </c>
      <c r="I79" s="40">
        <f t="shared" si="8"/>
        <v>0</v>
      </c>
      <c r="J79" s="45">
        <f t="shared" si="3"/>
        <v>0</v>
      </c>
    </row>
    <row r="80" spans="1:10" ht="15">
      <c r="A80" s="20" t="s">
        <v>98</v>
      </c>
      <c r="B80" s="17" t="s">
        <v>99</v>
      </c>
      <c r="C80" s="18" t="s">
        <v>0</v>
      </c>
      <c r="D80" s="19">
        <f>D81</f>
        <v>0</v>
      </c>
      <c r="E80" s="19">
        <f>E81+E82</f>
        <v>64300</v>
      </c>
      <c r="F80" s="19">
        <f t="shared" si="6"/>
        <v>64300</v>
      </c>
      <c r="G80" s="19">
        <f>G81</f>
        <v>0</v>
      </c>
      <c r="H80" s="19">
        <f>H81+H82</f>
        <v>0</v>
      </c>
      <c r="I80" s="19">
        <f t="shared" si="8"/>
        <v>0</v>
      </c>
      <c r="J80" s="45">
        <f t="shared" si="3"/>
        <v>0</v>
      </c>
    </row>
    <row r="81" spans="1:10" ht="23.25">
      <c r="A81" s="20" t="s">
        <v>2</v>
      </c>
      <c r="B81" s="17" t="s">
        <v>0</v>
      </c>
      <c r="C81" s="18">
        <v>200</v>
      </c>
      <c r="D81" s="19"/>
      <c r="E81" s="30">
        <v>64300</v>
      </c>
      <c r="F81" s="19">
        <f t="shared" si="6"/>
        <v>64300</v>
      </c>
      <c r="G81" s="19"/>
      <c r="H81" s="30">
        <v>0</v>
      </c>
      <c r="I81" s="19">
        <f t="shared" si="8"/>
        <v>0</v>
      </c>
      <c r="J81" s="45">
        <f t="shared" si="3"/>
        <v>0</v>
      </c>
    </row>
    <row r="82" spans="1:10" ht="15">
      <c r="A82" s="16" t="s">
        <v>13</v>
      </c>
      <c r="B82" s="17" t="s">
        <v>0</v>
      </c>
      <c r="C82" s="18">
        <v>400</v>
      </c>
      <c r="D82" s="19"/>
      <c r="E82" s="30">
        <v>0</v>
      </c>
      <c r="F82" s="19">
        <f>D82+E82</f>
        <v>0</v>
      </c>
      <c r="G82" s="19"/>
      <c r="H82" s="30">
        <v>0</v>
      </c>
      <c r="I82" s="19">
        <f t="shared" si="8"/>
        <v>0</v>
      </c>
      <c r="J82" s="45" t="e">
        <f t="shared" si="3"/>
        <v>#DIV/0!</v>
      </c>
    </row>
    <row r="83" spans="1:10" ht="22.5">
      <c r="A83" s="37" t="s">
        <v>100</v>
      </c>
      <c r="B83" s="38" t="s">
        <v>101</v>
      </c>
      <c r="C83" s="39" t="s">
        <v>0</v>
      </c>
      <c r="D83" s="40">
        <f>D84+D86</f>
        <v>101649</v>
      </c>
      <c r="E83" s="40">
        <f>E84+E86</f>
        <v>206979</v>
      </c>
      <c r="F83" s="40">
        <f t="shared" si="6"/>
        <v>308628</v>
      </c>
      <c r="G83" s="40">
        <f>G84+G86</f>
        <v>101649</v>
      </c>
      <c r="H83" s="40">
        <f>H84+H86</f>
        <v>170649</v>
      </c>
      <c r="I83" s="40">
        <f t="shared" si="8"/>
        <v>272298</v>
      </c>
      <c r="J83" s="45">
        <f t="shared" si="3"/>
        <v>0.8822854698860765</v>
      </c>
    </row>
    <row r="84" spans="1:10" ht="23.25">
      <c r="A84" s="20" t="s">
        <v>100</v>
      </c>
      <c r="B84" s="17" t="s">
        <v>102</v>
      </c>
      <c r="C84" s="18" t="s">
        <v>0</v>
      </c>
      <c r="D84" s="19">
        <f>D85</f>
        <v>0</v>
      </c>
      <c r="E84" s="19">
        <f>E85</f>
        <v>206979</v>
      </c>
      <c r="F84" s="19">
        <f t="shared" si="6"/>
        <v>206979</v>
      </c>
      <c r="G84" s="19">
        <f>G85</f>
        <v>0</v>
      </c>
      <c r="H84" s="19">
        <f>H85</f>
        <v>170649</v>
      </c>
      <c r="I84" s="19">
        <f t="shared" si="8"/>
        <v>170649</v>
      </c>
      <c r="J84" s="45">
        <f t="shared" si="3"/>
        <v>0.8244749467337266</v>
      </c>
    </row>
    <row r="85" spans="1:10" ht="23.25">
      <c r="A85" s="20" t="s">
        <v>2</v>
      </c>
      <c r="B85" s="17" t="s">
        <v>0</v>
      </c>
      <c r="C85" s="18">
        <v>200</v>
      </c>
      <c r="D85" s="19"/>
      <c r="E85" s="30">
        <v>206979</v>
      </c>
      <c r="F85" s="19">
        <f t="shared" si="6"/>
        <v>206979</v>
      </c>
      <c r="G85" s="19"/>
      <c r="H85" s="30">
        <v>170649</v>
      </c>
      <c r="I85" s="19">
        <f t="shared" si="8"/>
        <v>170649</v>
      </c>
      <c r="J85" s="45">
        <f t="shared" si="3"/>
        <v>0.8244749467337266</v>
      </c>
    </row>
    <row r="86" spans="1:10" ht="57">
      <c r="A86" s="20" t="s">
        <v>227</v>
      </c>
      <c r="B86" s="17" t="s">
        <v>226</v>
      </c>
      <c r="C86" s="18" t="s">
        <v>0</v>
      </c>
      <c r="D86" s="19">
        <f>D87</f>
        <v>101649</v>
      </c>
      <c r="E86" s="19">
        <f>E87</f>
        <v>0</v>
      </c>
      <c r="F86" s="19">
        <f>D86+E86</f>
        <v>101649</v>
      </c>
      <c r="G86" s="19">
        <f>G87</f>
        <v>101649</v>
      </c>
      <c r="H86" s="19">
        <f>H87</f>
        <v>0</v>
      </c>
      <c r="I86" s="19">
        <f>G86+H86</f>
        <v>101649</v>
      </c>
      <c r="J86" s="45">
        <f>I86/F86</f>
        <v>1</v>
      </c>
    </row>
    <row r="87" spans="1:10" ht="23.25">
      <c r="A87" s="20" t="s">
        <v>2</v>
      </c>
      <c r="B87" s="17" t="s">
        <v>0</v>
      </c>
      <c r="C87" s="18">
        <v>200</v>
      </c>
      <c r="D87" s="19">
        <v>101649</v>
      </c>
      <c r="E87" s="30">
        <v>0</v>
      </c>
      <c r="F87" s="19">
        <f>D87+E87</f>
        <v>101649</v>
      </c>
      <c r="G87" s="19">
        <v>101649</v>
      </c>
      <c r="H87" s="30">
        <v>0</v>
      </c>
      <c r="I87" s="19">
        <f>G87+H87</f>
        <v>101649</v>
      </c>
      <c r="J87" s="45">
        <f>I87/F87</f>
        <v>1</v>
      </c>
    </row>
    <row r="88" spans="1:10" ht="42">
      <c r="A88" s="8" t="s">
        <v>103</v>
      </c>
      <c r="B88" s="9" t="s">
        <v>104</v>
      </c>
      <c r="C88" s="10" t="s">
        <v>0</v>
      </c>
      <c r="D88" s="11">
        <f>D89+D133+D128+D143</f>
        <v>11393674.120000001</v>
      </c>
      <c r="E88" s="11">
        <f>E89+E133+E143</f>
        <v>18851597.74</v>
      </c>
      <c r="F88" s="11">
        <f t="shared" si="6"/>
        <v>30245271.86</v>
      </c>
      <c r="G88" s="11">
        <f>G89+G133+G128+G143</f>
        <v>11169436.76</v>
      </c>
      <c r="H88" s="11">
        <f>H89+H133+H143</f>
        <v>14978169.280000001</v>
      </c>
      <c r="I88" s="11">
        <f>G88+H88</f>
        <v>26147606.04</v>
      </c>
      <c r="J88" s="45">
        <f t="shared" si="3"/>
        <v>0.8645187968893991</v>
      </c>
    </row>
    <row r="89" spans="1:10" ht="45">
      <c r="A89" s="12" t="s">
        <v>31</v>
      </c>
      <c r="B89" s="13" t="s">
        <v>105</v>
      </c>
      <c r="C89" s="14" t="s">
        <v>0</v>
      </c>
      <c r="D89" s="15">
        <f>D90+D99+D104</f>
        <v>595000</v>
      </c>
      <c r="E89" s="15">
        <f>E90+E99+E104</f>
        <v>12913018.74</v>
      </c>
      <c r="F89" s="15">
        <f t="shared" si="6"/>
        <v>13508018.74</v>
      </c>
      <c r="G89" s="15">
        <f>G90+G99+G104</f>
        <v>588970</v>
      </c>
      <c r="H89" s="15">
        <f>H90+H99+H104</f>
        <v>10966282.16</v>
      </c>
      <c r="I89" s="15">
        <f t="shared" si="8"/>
        <v>11555252.16</v>
      </c>
      <c r="J89" s="45">
        <f t="shared" si="3"/>
        <v>0.8554364916434813</v>
      </c>
    </row>
    <row r="90" spans="1:10" ht="22.5">
      <c r="A90" s="37" t="s">
        <v>106</v>
      </c>
      <c r="B90" s="38" t="s">
        <v>107</v>
      </c>
      <c r="C90" s="39" t="s">
        <v>0</v>
      </c>
      <c r="D90" s="40">
        <f>D91+D93</f>
        <v>0</v>
      </c>
      <c r="E90" s="40">
        <f>E91+E93+E95+E97</f>
        <v>1436974.3199999998</v>
      </c>
      <c r="F90" s="40">
        <f t="shared" si="6"/>
        <v>1436974.3199999998</v>
      </c>
      <c r="G90" s="40">
        <f>G91+G93</f>
        <v>0</v>
      </c>
      <c r="H90" s="40">
        <f>H91+H93+H95+H97</f>
        <v>1222644.33</v>
      </c>
      <c r="I90" s="40">
        <f t="shared" si="8"/>
        <v>1222644.33</v>
      </c>
      <c r="J90" s="45">
        <f t="shared" si="3"/>
        <v>0.8508463324522043</v>
      </c>
    </row>
    <row r="91" spans="1:10" ht="23.25">
      <c r="A91" s="20" t="s">
        <v>108</v>
      </c>
      <c r="B91" s="17" t="s">
        <v>109</v>
      </c>
      <c r="C91" s="18" t="s">
        <v>0</v>
      </c>
      <c r="D91" s="19">
        <f>D92</f>
        <v>0</v>
      </c>
      <c r="E91" s="19">
        <f>E92</f>
        <v>1047416.99</v>
      </c>
      <c r="F91" s="19">
        <f t="shared" si="6"/>
        <v>1047416.99</v>
      </c>
      <c r="G91" s="19">
        <f>G92</f>
        <v>0</v>
      </c>
      <c r="H91" s="19">
        <f>H92</f>
        <v>998105.8</v>
      </c>
      <c r="I91" s="19">
        <f aca="true" t="shared" si="9" ref="I91:I123">G91+H91</f>
        <v>998105.8</v>
      </c>
      <c r="J91" s="45">
        <f aca="true" t="shared" si="10" ref="J91:J175">I91/F91</f>
        <v>0.9529211474791908</v>
      </c>
    </row>
    <row r="92" spans="1:10" ht="23.25">
      <c r="A92" s="20" t="s">
        <v>2</v>
      </c>
      <c r="B92" s="17" t="s">
        <v>0</v>
      </c>
      <c r="C92" s="18">
        <v>200</v>
      </c>
      <c r="D92" s="30">
        <v>0</v>
      </c>
      <c r="E92" s="19">
        <v>1047416.99</v>
      </c>
      <c r="F92" s="19">
        <f t="shared" si="6"/>
        <v>1047416.99</v>
      </c>
      <c r="G92" s="30">
        <v>0</v>
      </c>
      <c r="H92" s="19">
        <v>998105.8</v>
      </c>
      <c r="I92" s="19">
        <f t="shared" si="9"/>
        <v>998105.8</v>
      </c>
      <c r="J92" s="45">
        <f t="shared" si="10"/>
        <v>0.9529211474791908</v>
      </c>
    </row>
    <row r="93" spans="1:10" ht="23.25">
      <c r="A93" s="20" t="s">
        <v>110</v>
      </c>
      <c r="B93" s="17" t="s">
        <v>111</v>
      </c>
      <c r="C93" s="18" t="s">
        <v>0</v>
      </c>
      <c r="D93" s="19">
        <f>D94</f>
        <v>0</v>
      </c>
      <c r="E93" s="19">
        <f>E94</f>
        <v>0</v>
      </c>
      <c r="F93" s="19">
        <f t="shared" si="6"/>
        <v>0</v>
      </c>
      <c r="G93" s="19">
        <f>G94</f>
        <v>0</v>
      </c>
      <c r="H93" s="19">
        <f>H94</f>
        <v>0</v>
      </c>
      <c r="I93" s="19">
        <f t="shared" si="9"/>
        <v>0</v>
      </c>
      <c r="J93" s="45" t="e">
        <f t="shared" si="10"/>
        <v>#DIV/0!</v>
      </c>
    </row>
    <row r="94" spans="1:10" ht="23.25">
      <c r="A94" s="20" t="s">
        <v>2</v>
      </c>
      <c r="B94" s="17" t="s">
        <v>0</v>
      </c>
      <c r="C94" s="18">
        <v>200</v>
      </c>
      <c r="D94" s="30"/>
      <c r="E94" s="19">
        <v>0</v>
      </c>
      <c r="F94" s="19">
        <f t="shared" si="6"/>
        <v>0</v>
      </c>
      <c r="G94" s="30"/>
      <c r="H94" s="19">
        <v>0</v>
      </c>
      <c r="I94" s="19">
        <f t="shared" si="9"/>
        <v>0</v>
      </c>
      <c r="J94" s="45" t="e">
        <f t="shared" si="10"/>
        <v>#DIV/0!</v>
      </c>
    </row>
    <row r="95" spans="1:10" ht="23.25">
      <c r="A95" s="20" t="s">
        <v>209</v>
      </c>
      <c r="B95" s="17" t="s">
        <v>185</v>
      </c>
      <c r="C95" s="18" t="s">
        <v>0</v>
      </c>
      <c r="D95" s="19">
        <f>D96</f>
        <v>0</v>
      </c>
      <c r="E95" s="19">
        <f>E96</f>
        <v>174975.2</v>
      </c>
      <c r="F95" s="19">
        <f aca="true" t="shared" si="11" ref="F95:F132">D95+E95</f>
        <v>174975.2</v>
      </c>
      <c r="G95" s="19">
        <f>G96</f>
        <v>0</v>
      </c>
      <c r="H95" s="19">
        <f>H96</f>
        <v>169000</v>
      </c>
      <c r="I95" s="19">
        <f t="shared" si="9"/>
        <v>169000</v>
      </c>
      <c r="J95" s="45">
        <f>I95/F95</f>
        <v>0.9658511606216195</v>
      </c>
    </row>
    <row r="96" spans="1:10" ht="23.25">
      <c r="A96" s="20" t="s">
        <v>2</v>
      </c>
      <c r="B96" s="17" t="s">
        <v>0</v>
      </c>
      <c r="C96" s="18">
        <v>200</v>
      </c>
      <c r="D96" s="30"/>
      <c r="E96" s="19">
        <v>174975.2</v>
      </c>
      <c r="F96" s="19">
        <f t="shared" si="11"/>
        <v>174975.2</v>
      </c>
      <c r="G96" s="30"/>
      <c r="H96" s="19">
        <v>169000</v>
      </c>
      <c r="I96" s="19">
        <f t="shared" si="9"/>
        <v>169000</v>
      </c>
      <c r="J96" s="45">
        <f t="shared" si="10"/>
        <v>0.9658511606216195</v>
      </c>
    </row>
    <row r="97" spans="1:10" ht="15">
      <c r="A97" s="20" t="s">
        <v>22</v>
      </c>
      <c r="B97" s="17" t="s">
        <v>184</v>
      </c>
      <c r="C97" s="18" t="s">
        <v>0</v>
      </c>
      <c r="D97" s="19">
        <f>D98</f>
        <v>0</v>
      </c>
      <c r="E97" s="19">
        <f>E98</f>
        <v>214582.13</v>
      </c>
      <c r="F97" s="19">
        <f t="shared" si="11"/>
        <v>214582.13</v>
      </c>
      <c r="G97" s="19">
        <f>G98</f>
        <v>0</v>
      </c>
      <c r="H97" s="19">
        <f>H98</f>
        <v>55538.53</v>
      </c>
      <c r="I97" s="19">
        <f t="shared" si="9"/>
        <v>55538.53</v>
      </c>
      <c r="J97" s="45">
        <f t="shared" si="10"/>
        <v>0.258821785392847</v>
      </c>
    </row>
    <row r="98" spans="1:10" ht="22.5">
      <c r="A98" s="16" t="s">
        <v>2</v>
      </c>
      <c r="B98" s="17" t="s">
        <v>0</v>
      </c>
      <c r="C98" s="18">
        <v>200</v>
      </c>
      <c r="D98" s="30">
        <v>0</v>
      </c>
      <c r="E98" s="19">
        <v>214582.13</v>
      </c>
      <c r="F98" s="19">
        <f t="shared" si="11"/>
        <v>214582.13</v>
      </c>
      <c r="G98" s="30">
        <v>0</v>
      </c>
      <c r="H98" s="19">
        <v>55538.53</v>
      </c>
      <c r="I98" s="19">
        <f t="shared" si="9"/>
        <v>55538.53</v>
      </c>
      <c r="J98" s="45">
        <f t="shared" si="10"/>
        <v>0.258821785392847</v>
      </c>
    </row>
    <row r="99" spans="1:10" ht="45">
      <c r="A99" s="37" t="s">
        <v>112</v>
      </c>
      <c r="B99" s="38" t="s">
        <v>113</v>
      </c>
      <c r="C99" s="39" t="s">
        <v>0</v>
      </c>
      <c r="D99" s="40">
        <f>D100+D102</f>
        <v>0</v>
      </c>
      <c r="E99" s="40">
        <f>E100+E102</f>
        <v>1018797.27</v>
      </c>
      <c r="F99" s="40">
        <f t="shared" si="11"/>
        <v>1018797.27</v>
      </c>
      <c r="G99" s="40">
        <f>G100+G102</f>
        <v>0</v>
      </c>
      <c r="H99" s="40">
        <f>H100+H102</f>
        <v>767599</v>
      </c>
      <c r="I99" s="40">
        <f t="shared" si="9"/>
        <v>767599</v>
      </c>
      <c r="J99" s="45">
        <f t="shared" si="10"/>
        <v>0.7534364515915909</v>
      </c>
    </row>
    <row r="100" spans="1:10" ht="15">
      <c r="A100" s="20" t="s">
        <v>114</v>
      </c>
      <c r="B100" s="17" t="s">
        <v>115</v>
      </c>
      <c r="C100" s="18" t="s">
        <v>0</v>
      </c>
      <c r="D100" s="19">
        <f>D101</f>
        <v>0</v>
      </c>
      <c r="E100" s="19">
        <f>E101</f>
        <v>1018797.27</v>
      </c>
      <c r="F100" s="19">
        <f t="shared" si="11"/>
        <v>1018797.27</v>
      </c>
      <c r="G100" s="19">
        <f>G101</f>
        <v>0</v>
      </c>
      <c r="H100" s="19">
        <f>H101</f>
        <v>767599</v>
      </c>
      <c r="I100" s="19">
        <f t="shared" si="9"/>
        <v>767599</v>
      </c>
      <c r="J100" s="45">
        <f>I100/F100</f>
        <v>0.7534364515915909</v>
      </c>
    </row>
    <row r="101" spans="1:10" ht="22.5">
      <c r="A101" s="16" t="s">
        <v>2</v>
      </c>
      <c r="B101" s="17" t="s">
        <v>0</v>
      </c>
      <c r="C101" s="18">
        <v>200</v>
      </c>
      <c r="D101" s="30">
        <v>0</v>
      </c>
      <c r="E101" s="19">
        <v>1018797.27</v>
      </c>
      <c r="F101" s="19">
        <f t="shared" si="11"/>
        <v>1018797.27</v>
      </c>
      <c r="G101" s="30">
        <v>0</v>
      </c>
      <c r="H101" s="19">
        <v>767599</v>
      </c>
      <c r="I101" s="19">
        <f t="shared" si="9"/>
        <v>767599</v>
      </c>
      <c r="J101" s="45">
        <f>I101/F101</f>
        <v>0.7534364515915909</v>
      </c>
    </row>
    <row r="102" spans="1:10" ht="22.5">
      <c r="A102" s="16" t="s">
        <v>134</v>
      </c>
      <c r="B102" s="17" t="s">
        <v>186</v>
      </c>
      <c r="C102" s="18" t="s">
        <v>0</v>
      </c>
      <c r="D102" s="19">
        <f>D103</f>
        <v>0</v>
      </c>
      <c r="E102" s="19">
        <f>E103</f>
        <v>0</v>
      </c>
      <c r="F102" s="19">
        <f t="shared" si="11"/>
        <v>0</v>
      </c>
      <c r="G102" s="19">
        <f>G103</f>
        <v>0</v>
      </c>
      <c r="H102" s="19">
        <f>H103</f>
        <v>0</v>
      </c>
      <c r="I102" s="19">
        <f t="shared" si="9"/>
        <v>0</v>
      </c>
      <c r="J102" s="45" t="e">
        <f t="shared" si="10"/>
        <v>#DIV/0!</v>
      </c>
    </row>
    <row r="103" spans="1:10" ht="15">
      <c r="A103" s="20" t="s">
        <v>1</v>
      </c>
      <c r="B103" s="17" t="s">
        <v>0</v>
      </c>
      <c r="C103" s="18">
        <v>800</v>
      </c>
      <c r="D103" s="30">
        <v>0</v>
      </c>
      <c r="E103" s="19">
        <v>0</v>
      </c>
      <c r="F103" s="19">
        <f t="shared" si="11"/>
        <v>0</v>
      </c>
      <c r="G103" s="30">
        <v>0</v>
      </c>
      <c r="H103" s="19">
        <v>0</v>
      </c>
      <c r="I103" s="19">
        <f t="shared" si="9"/>
        <v>0</v>
      </c>
      <c r="J103" s="45" t="e">
        <f t="shared" si="10"/>
        <v>#DIV/0!</v>
      </c>
    </row>
    <row r="104" spans="1:10" ht="22.5">
      <c r="A104" s="37" t="s">
        <v>116</v>
      </c>
      <c r="B104" s="38" t="s">
        <v>117</v>
      </c>
      <c r="C104" s="39" t="s">
        <v>0</v>
      </c>
      <c r="D104" s="40">
        <f>D105+D109+D111+D113+D115+D117+D119+D121+D124+D126</f>
        <v>595000</v>
      </c>
      <c r="E104" s="40">
        <f>E105+E109+E111+E113+E115+E117+E119+E121+E124</f>
        <v>10457247.15</v>
      </c>
      <c r="F104" s="40">
        <f t="shared" si="11"/>
        <v>11052247.15</v>
      </c>
      <c r="G104" s="40">
        <f>G105+G109+G111+G113+G115+G117+G119+G121+G124+G126</f>
        <v>588970</v>
      </c>
      <c r="H104" s="40">
        <f>H105+H109+H111+H113+H115+H117+H119+H121+H124</f>
        <v>8976038.83</v>
      </c>
      <c r="I104" s="40">
        <f t="shared" si="9"/>
        <v>9565008.83</v>
      </c>
      <c r="J104" s="45">
        <f t="shared" si="10"/>
        <v>0.8654356621042445</v>
      </c>
    </row>
    <row r="105" spans="1:10" ht="23.25">
      <c r="A105" s="20" t="s">
        <v>118</v>
      </c>
      <c r="B105" s="17" t="s">
        <v>119</v>
      </c>
      <c r="C105" s="18" t="s">
        <v>0</v>
      </c>
      <c r="D105" s="19">
        <f>D106+D107+D108</f>
        <v>0</v>
      </c>
      <c r="E105" s="19">
        <f>E106+E107+E108</f>
        <v>5756565.45</v>
      </c>
      <c r="F105" s="19">
        <f t="shared" si="11"/>
        <v>5756565.45</v>
      </c>
      <c r="G105" s="19">
        <f>G106+G107+G108</f>
        <v>0</v>
      </c>
      <c r="H105" s="19">
        <f>H106+H107+H108</f>
        <v>5362792.83</v>
      </c>
      <c r="I105" s="19">
        <f t="shared" si="9"/>
        <v>5362792.83</v>
      </c>
      <c r="J105" s="45">
        <f>I105/F105</f>
        <v>0.931595910196765</v>
      </c>
    </row>
    <row r="106" spans="1:10" ht="68.25">
      <c r="A106" s="20" t="s">
        <v>3</v>
      </c>
      <c r="B106" s="17"/>
      <c r="C106" s="18">
        <v>100</v>
      </c>
      <c r="D106" s="30">
        <v>0</v>
      </c>
      <c r="E106" s="19">
        <v>4484476.97</v>
      </c>
      <c r="F106" s="19">
        <f t="shared" si="11"/>
        <v>4484476.97</v>
      </c>
      <c r="G106" s="30">
        <v>0</v>
      </c>
      <c r="H106" s="19">
        <v>4484476.97</v>
      </c>
      <c r="I106" s="19">
        <f t="shared" si="9"/>
        <v>4484476.97</v>
      </c>
      <c r="J106" s="45">
        <f>I106/F106</f>
        <v>1</v>
      </c>
    </row>
    <row r="107" spans="1:10" ht="22.5">
      <c r="A107" s="16" t="s">
        <v>2</v>
      </c>
      <c r="B107" s="17" t="s">
        <v>0</v>
      </c>
      <c r="C107" s="18">
        <v>200</v>
      </c>
      <c r="D107" s="30"/>
      <c r="E107" s="19">
        <v>1182151.45</v>
      </c>
      <c r="F107" s="19">
        <f t="shared" si="11"/>
        <v>1182151.45</v>
      </c>
      <c r="G107" s="30"/>
      <c r="H107" s="19">
        <v>788378.83</v>
      </c>
      <c r="I107" s="19">
        <f t="shared" si="9"/>
        <v>788378.83</v>
      </c>
      <c r="J107" s="45">
        <f t="shared" si="10"/>
        <v>0.6669017155120014</v>
      </c>
    </row>
    <row r="108" spans="1:10" ht="15">
      <c r="A108" s="20" t="s">
        <v>1</v>
      </c>
      <c r="B108" s="17" t="s">
        <v>0</v>
      </c>
      <c r="C108" s="18">
        <v>800</v>
      </c>
      <c r="D108" s="30"/>
      <c r="E108" s="19">
        <v>89937.03</v>
      </c>
      <c r="F108" s="19">
        <f t="shared" si="11"/>
        <v>89937.03</v>
      </c>
      <c r="G108" s="30"/>
      <c r="H108" s="19">
        <v>89937.03</v>
      </c>
      <c r="I108" s="19">
        <f t="shared" si="9"/>
        <v>89937.03</v>
      </c>
      <c r="J108" s="45">
        <f t="shared" si="10"/>
        <v>1</v>
      </c>
    </row>
    <row r="109" spans="1:10" ht="23.25">
      <c r="A109" s="20" t="s">
        <v>120</v>
      </c>
      <c r="B109" s="17" t="s">
        <v>121</v>
      </c>
      <c r="C109" s="18" t="s">
        <v>0</v>
      </c>
      <c r="D109" s="19">
        <f>D110</f>
        <v>0</v>
      </c>
      <c r="E109" s="19">
        <f>E110</f>
        <v>3001386.88</v>
      </c>
      <c r="F109" s="19">
        <f t="shared" si="11"/>
        <v>3001386.88</v>
      </c>
      <c r="G109" s="19">
        <f>G110</f>
        <v>0</v>
      </c>
      <c r="H109" s="19">
        <f>H110</f>
        <v>2283420.5</v>
      </c>
      <c r="I109" s="19">
        <f t="shared" si="9"/>
        <v>2283420.5</v>
      </c>
      <c r="J109" s="45">
        <f t="shared" si="10"/>
        <v>0.7607884592338859</v>
      </c>
    </row>
    <row r="110" spans="1:10" ht="22.5">
      <c r="A110" s="16" t="s">
        <v>2</v>
      </c>
      <c r="B110" s="17" t="s">
        <v>0</v>
      </c>
      <c r="C110" s="18">
        <v>200</v>
      </c>
      <c r="D110" s="30">
        <v>0</v>
      </c>
      <c r="E110" s="19">
        <v>3001386.88</v>
      </c>
      <c r="F110" s="19">
        <f t="shared" si="11"/>
        <v>3001386.88</v>
      </c>
      <c r="G110" s="30">
        <v>0</v>
      </c>
      <c r="H110" s="19">
        <f>618658.85+1664761.65</f>
        <v>2283420.5</v>
      </c>
      <c r="I110" s="19">
        <f t="shared" si="9"/>
        <v>2283420.5</v>
      </c>
      <c r="J110" s="45">
        <f t="shared" si="10"/>
        <v>0.7607884592338859</v>
      </c>
    </row>
    <row r="111" spans="1:10" ht="15">
      <c r="A111" s="20" t="s">
        <v>122</v>
      </c>
      <c r="B111" s="17" t="s">
        <v>123</v>
      </c>
      <c r="C111" s="18" t="s">
        <v>0</v>
      </c>
      <c r="D111" s="19">
        <f>D112</f>
        <v>0</v>
      </c>
      <c r="E111" s="19">
        <f>E112</f>
        <v>371138.76</v>
      </c>
      <c r="F111" s="19">
        <f t="shared" si="11"/>
        <v>371138.76</v>
      </c>
      <c r="G111" s="19">
        <f>G112</f>
        <v>0</v>
      </c>
      <c r="H111" s="19">
        <f>H112</f>
        <v>217676.05</v>
      </c>
      <c r="I111" s="19">
        <f t="shared" si="9"/>
        <v>217676.05</v>
      </c>
      <c r="J111" s="45">
        <f t="shared" si="10"/>
        <v>0.5865085338971332</v>
      </c>
    </row>
    <row r="112" spans="1:10" ht="22.5">
      <c r="A112" s="16" t="s">
        <v>2</v>
      </c>
      <c r="B112" s="17" t="s">
        <v>0</v>
      </c>
      <c r="C112" s="18">
        <v>200</v>
      </c>
      <c r="D112" s="30"/>
      <c r="E112" s="19">
        <v>371138.76</v>
      </c>
      <c r="F112" s="19">
        <f t="shared" si="11"/>
        <v>371138.76</v>
      </c>
      <c r="G112" s="30"/>
      <c r="H112" s="19">
        <v>217676.05</v>
      </c>
      <c r="I112" s="19">
        <f t="shared" si="9"/>
        <v>217676.05</v>
      </c>
      <c r="J112" s="45">
        <f t="shared" si="10"/>
        <v>0.5865085338971332</v>
      </c>
    </row>
    <row r="113" spans="1:10" ht="23.25">
      <c r="A113" s="20" t="s">
        <v>124</v>
      </c>
      <c r="B113" s="17" t="s">
        <v>125</v>
      </c>
      <c r="C113" s="18" t="s">
        <v>0</v>
      </c>
      <c r="D113" s="19">
        <f>D114</f>
        <v>0</v>
      </c>
      <c r="E113" s="19">
        <f>E114</f>
        <v>110062.4</v>
      </c>
      <c r="F113" s="19">
        <f t="shared" si="11"/>
        <v>110062.4</v>
      </c>
      <c r="G113" s="19">
        <f>G114</f>
        <v>0</v>
      </c>
      <c r="H113" s="19">
        <f>H114</f>
        <v>110062.4</v>
      </c>
      <c r="I113" s="19">
        <f t="shared" si="9"/>
        <v>110062.4</v>
      </c>
      <c r="J113" s="45">
        <f t="shared" si="10"/>
        <v>1</v>
      </c>
    </row>
    <row r="114" spans="1:10" ht="22.5">
      <c r="A114" s="16" t="s">
        <v>2</v>
      </c>
      <c r="B114" s="17" t="s">
        <v>0</v>
      </c>
      <c r="C114" s="18">
        <v>200</v>
      </c>
      <c r="D114" s="30"/>
      <c r="E114" s="19">
        <v>110062.4</v>
      </c>
      <c r="F114" s="19">
        <f t="shared" si="11"/>
        <v>110062.4</v>
      </c>
      <c r="G114" s="30"/>
      <c r="H114" s="19">
        <v>110062.4</v>
      </c>
      <c r="I114" s="19">
        <f t="shared" si="9"/>
        <v>110062.4</v>
      </c>
      <c r="J114" s="45">
        <f t="shared" si="10"/>
        <v>1</v>
      </c>
    </row>
    <row r="115" spans="1:10" ht="23.25">
      <c r="A115" s="20" t="s">
        <v>126</v>
      </c>
      <c r="B115" s="17" t="s">
        <v>127</v>
      </c>
      <c r="C115" s="18" t="s">
        <v>0</v>
      </c>
      <c r="D115" s="19">
        <f>D116</f>
        <v>0</v>
      </c>
      <c r="E115" s="19">
        <f>E116</f>
        <v>100000</v>
      </c>
      <c r="F115" s="19">
        <f t="shared" si="11"/>
        <v>100000</v>
      </c>
      <c r="G115" s="19">
        <f>G116</f>
        <v>0</v>
      </c>
      <c r="H115" s="19">
        <f>H116</f>
        <v>100000</v>
      </c>
      <c r="I115" s="19">
        <f t="shared" si="9"/>
        <v>100000</v>
      </c>
      <c r="J115" s="45">
        <f t="shared" si="10"/>
        <v>1</v>
      </c>
    </row>
    <row r="116" spans="1:10" ht="22.5">
      <c r="A116" s="16" t="s">
        <v>2</v>
      </c>
      <c r="B116" s="17" t="s">
        <v>0</v>
      </c>
      <c r="C116" s="18">
        <v>200</v>
      </c>
      <c r="D116" s="30">
        <v>0</v>
      </c>
      <c r="E116" s="19">
        <v>100000</v>
      </c>
      <c r="F116" s="19">
        <f t="shared" si="11"/>
        <v>100000</v>
      </c>
      <c r="G116" s="30">
        <v>0</v>
      </c>
      <c r="H116" s="19">
        <v>100000</v>
      </c>
      <c r="I116" s="19">
        <f t="shared" si="9"/>
        <v>100000</v>
      </c>
      <c r="J116" s="45">
        <f t="shared" si="10"/>
        <v>1</v>
      </c>
    </row>
    <row r="117" spans="1:10" ht="15">
      <c r="A117" s="20" t="s">
        <v>128</v>
      </c>
      <c r="B117" s="17" t="s">
        <v>129</v>
      </c>
      <c r="C117" s="18" t="s">
        <v>0</v>
      </c>
      <c r="D117" s="19">
        <f>D118</f>
        <v>0</v>
      </c>
      <c r="E117" s="19">
        <f>E118</f>
        <v>143042.8</v>
      </c>
      <c r="F117" s="19">
        <f t="shared" si="11"/>
        <v>143042.8</v>
      </c>
      <c r="G117" s="19">
        <f>G118</f>
        <v>0</v>
      </c>
      <c r="H117" s="19">
        <f>H118</f>
        <v>88175</v>
      </c>
      <c r="I117" s="19">
        <f t="shared" si="9"/>
        <v>88175</v>
      </c>
      <c r="J117" s="45">
        <f t="shared" si="10"/>
        <v>0.6164238955054012</v>
      </c>
    </row>
    <row r="118" spans="1:10" ht="22.5">
      <c r="A118" s="16" t="s">
        <v>2</v>
      </c>
      <c r="B118" s="17" t="s">
        <v>0</v>
      </c>
      <c r="C118" s="18">
        <v>200</v>
      </c>
      <c r="D118" s="30"/>
      <c r="E118" s="19">
        <v>143042.8</v>
      </c>
      <c r="F118" s="19">
        <f t="shared" si="11"/>
        <v>143042.8</v>
      </c>
      <c r="G118" s="30"/>
      <c r="H118" s="19">
        <v>88175</v>
      </c>
      <c r="I118" s="19">
        <f t="shared" si="9"/>
        <v>88175</v>
      </c>
      <c r="J118" s="45">
        <f t="shared" si="10"/>
        <v>0.6164238955054012</v>
      </c>
    </row>
    <row r="119" spans="1:10" ht="23.25">
      <c r="A119" s="20" t="s">
        <v>130</v>
      </c>
      <c r="B119" s="17" t="s">
        <v>131</v>
      </c>
      <c r="C119" s="18" t="s">
        <v>0</v>
      </c>
      <c r="D119" s="19">
        <f>D120</f>
        <v>0</v>
      </c>
      <c r="E119" s="19">
        <f>E120</f>
        <v>110000</v>
      </c>
      <c r="F119" s="19">
        <f t="shared" si="11"/>
        <v>110000</v>
      </c>
      <c r="G119" s="19">
        <f>G120</f>
        <v>0</v>
      </c>
      <c r="H119" s="19">
        <f>H120</f>
        <v>0</v>
      </c>
      <c r="I119" s="19">
        <f t="shared" si="9"/>
        <v>0</v>
      </c>
      <c r="J119" s="45">
        <f t="shared" si="10"/>
        <v>0</v>
      </c>
    </row>
    <row r="120" spans="1:10" ht="22.5">
      <c r="A120" s="16" t="s">
        <v>2</v>
      </c>
      <c r="B120" s="17" t="s">
        <v>0</v>
      </c>
      <c r="C120" s="18">
        <v>200</v>
      </c>
      <c r="D120" s="30"/>
      <c r="E120" s="19">
        <v>110000</v>
      </c>
      <c r="F120" s="19">
        <f t="shared" si="11"/>
        <v>110000</v>
      </c>
      <c r="G120" s="30"/>
      <c r="H120" s="19">
        <v>0</v>
      </c>
      <c r="I120" s="19">
        <f t="shared" si="9"/>
        <v>0</v>
      </c>
      <c r="J120" s="45">
        <f t="shared" si="10"/>
        <v>0</v>
      </c>
    </row>
    <row r="121" spans="1:10" ht="15">
      <c r="A121" s="20" t="s">
        <v>132</v>
      </c>
      <c r="B121" s="17" t="s">
        <v>133</v>
      </c>
      <c r="C121" s="18" t="s">
        <v>0</v>
      </c>
      <c r="D121" s="19">
        <f>D122</f>
        <v>150000</v>
      </c>
      <c r="E121" s="19">
        <f>E123+E122</f>
        <v>865050.8600000001</v>
      </c>
      <c r="F121" s="19">
        <f t="shared" si="11"/>
        <v>1015050.8600000001</v>
      </c>
      <c r="G121" s="19">
        <f>G122</f>
        <v>143970</v>
      </c>
      <c r="H121" s="19">
        <f>H123+H122</f>
        <v>813912.0499999999</v>
      </c>
      <c r="I121" s="19">
        <f t="shared" si="9"/>
        <v>957882.0499999999</v>
      </c>
      <c r="J121" s="45">
        <f t="shared" si="10"/>
        <v>0.9436788714212802</v>
      </c>
    </row>
    <row r="122" spans="1:10" ht="22.5">
      <c r="A122" s="16" t="s">
        <v>2</v>
      </c>
      <c r="B122" s="17" t="s">
        <v>0</v>
      </c>
      <c r="C122" s="18">
        <v>200</v>
      </c>
      <c r="D122" s="30">
        <v>150000</v>
      </c>
      <c r="E122" s="19">
        <v>720238.16</v>
      </c>
      <c r="F122" s="19">
        <f>D122+E122</f>
        <v>870238.16</v>
      </c>
      <c r="G122" s="30">
        <v>143970</v>
      </c>
      <c r="H122" s="19">
        <v>719099.35</v>
      </c>
      <c r="I122" s="19">
        <f>G122+H122</f>
        <v>863069.35</v>
      </c>
      <c r="J122" s="45">
        <f>I122/F122</f>
        <v>0.9917622435678987</v>
      </c>
    </row>
    <row r="123" spans="1:10" ht="15">
      <c r="A123" s="16" t="s">
        <v>13</v>
      </c>
      <c r="B123" s="17" t="s">
        <v>0</v>
      </c>
      <c r="C123" s="18">
        <v>400</v>
      </c>
      <c r="D123" s="30">
        <v>0</v>
      </c>
      <c r="E123" s="19">
        <v>144812.7</v>
      </c>
      <c r="F123" s="19">
        <f t="shared" si="11"/>
        <v>144812.7</v>
      </c>
      <c r="G123" s="30">
        <v>0</v>
      </c>
      <c r="H123" s="19">
        <v>94812.7</v>
      </c>
      <c r="I123" s="19">
        <f t="shared" si="9"/>
        <v>94812.7</v>
      </c>
      <c r="J123" s="45">
        <f t="shared" si="10"/>
        <v>0.6547264155699051</v>
      </c>
    </row>
    <row r="124" spans="1:10" ht="57">
      <c r="A124" s="20" t="s">
        <v>229</v>
      </c>
      <c r="B124" s="17" t="s">
        <v>228</v>
      </c>
      <c r="C124" s="18" t="s">
        <v>0</v>
      </c>
      <c r="D124" s="19">
        <f>D125</f>
        <v>400000</v>
      </c>
      <c r="E124" s="19">
        <f>E125</f>
        <v>0</v>
      </c>
      <c r="F124" s="19">
        <f>D124+E124</f>
        <v>400000</v>
      </c>
      <c r="G124" s="19">
        <f>G125</f>
        <v>400000</v>
      </c>
      <c r="H124" s="19">
        <f>H125</f>
        <v>0</v>
      </c>
      <c r="I124" s="19">
        <f>G124+H124</f>
        <v>400000</v>
      </c>
      <c r="J124" s="45">
        <f>I124/F124</f>
        <v>1</v>
      </c>
    </row>
    <row r="125" spans="1:10" ht="22.5">
      <c r="A125" s="16" t="s">
        <v>2</v>
      </c>
      <c r="B125" s="17" t="s">
        <v>0</v>
      </c>
      <c r="C125" s="18">
        <v>200</v>
      </c>
      <c r="D125" s="30">
        <v>400000</v>
      </c>
      <c r="E125" s="19">
        <v>0</v>
      </c>
      <c r="F125" s="19">
        <f>D125+E125</f>
        <v>400000</v>
      </c>
      <c r="G125" s="30">
        <v>400000</v>
      </c>
      <c r="H125" s="19">
        <v>0</v>
      </c>
      <c r="I125" s="19">
        <f>G125+H125</f>
        <v>400000</v>
      </c>
      <c r="J125" s="45">
        <f>I125/F125</f>
        <v>1</v>
      </c>
    </row>
    <row r="126" spans="1:10" ht="57">
      <c r="A126" s="20" t="s">
        <v>234</v>
      </c>
      <c r="B126" s="17" t="s">
        <v>233</v>
      </c>
      <c r="C126" s="18" t="s">
        <v>0</v>
      </c>
      <c r="D126" s="19">
        <f>D127</f>
        <v>45000</v>
      </c>
      <c r="E126" s="19">
        <f>E127</f>
        <v>0</v>
      </c>
      <c r="F126" s="19">
        <f>D126+E126</f>
        <v>45000</v>
      </c>
      <c r="G126" s="19">
        <f>G127</f>
        <v>45000</v>
      </c>
      <c r="H126" s="19">
        <f>H127</f>
        <v>0</v>
      </c>
      <c r="I126" s="19">
        <f>G126+H126</f>
        <v>45000</v>
      </c>
      <c r="J126" s="45">
        <f>I126/F126</f>
        <v>1</v>
      </c>
    </row>
    <row r="127" spans="1:10" ht="22.5">
      <c r="A127" s="16" t="s">
        <v>2</v>
      </c>
      <c r="B127" s="17" t="s">
        <v>0</v>
      </c>
      <c r="C127" s="18">
        <v>200</v>
      </c>
      <c r="D127" s="30">
        <v>45000</v>
      </c>
      <c r="E127" s="19"/>
      <c r="F127" s="19">
        <f>D127+E127</f>
        <v>45000</v>
      </c>
      <c r="G127" s="30">
        <v>45000</v>
      </c>
      <c r="H127" s="19">
        <v>0</v>
      </c>
      <c r="I127" s="19">
        <f>G127+H127</f>
        <v>45000</v>
      </c>
      <c r="J127" s="45">
        <f>I127/F127</f>
        <v>1</v>
      </c>
    </row>
    <row r="128" spans="1:10" ht="15">
      <c r="A128" s="37" t="s">
        <v>135</v>
      </c>
      <c r="B128" s="38" t="s">
        <v>136</v>
      </c>
      <c r="C128" s="39" t="s">
        <v>0</v>
      </c>
      <c r="D128" s="40">
        <f>D129+D131</f>
        <v>1197258.12</v>
      </c>
      <c r="E128" s="40">
        <f>E129+E131</f>
        <v>0</v>
      </c>
      <c r="F128" s="40">
        <f t="shared" si="11"/>
        <v>1197258.12</v>
      </c>
      <c r="G128" s="40">
        <f>G129+G131</f>
        <v>1024341.94</v>
      </c>
      <c r="H128" s="40">
        <f>H129+H131</f>
        <v>0</v>
      </c>
      <c r="I128" s="40">
        <f aca="true" t="shared" si="12" ref="I128:I155">G128+H128</f>
        <v>1024341.94</v>
      </c>
      <c r="J128" s="45">
        <f t="shared" si="10"/>
        <v>0.8555731824980229</v>
      </c>
    </row>
    <row r="129" spans="1:10" ht="22.5">
      <c r="A129" s="16" t="s">
        <v>199</v>
      </c>
      <c r="B129" s="17" t="s">
        <v>200</v>
      </c>
      <c r="C129" s="18" t="s">
        <v>0</v>
      </c>
      <c r="D129" s="19">
        <f>D130</f>
        <v>997258.12</v>
      </c>
      <c r="E129" s="19">
        <f>E130</f>
        <v>0</v>
      </c>
      <c r="F129" s="19">
        <f t="shared" si="11"/>
        <v>997258.12</v>
      </c>
      <c r="G129" s="19">
        <f>G130</f>
        <v>825341.94</v>
      </c>
      <c r="H129" s="19">
        <f>H130</f>
        <v>0</v>
      </c>
      <c r="I129" s="19">
        <f t="shared" si="12"/>
        <v>825341.94</v>
      </c>
      <c r="J129" s="45">
        <f t="shared" si="10"/>
        <v>0.8276111504612266</v>
      </c>
    </row>
    <row r="130" spans="1:10" ht="22.5">
      <c r="A130" s="16" t="s">
        <v>2</v>
      </c>
      <c r="B130" s="17" t="s">
        <v>0</v>
      </c>
      <c r="C130" s="18">
        <v>200</v>
      </c>
      <c r="D130" s="19">
        <v>997258.12</v>
      </c>
      <c r="E130" s="30">
        <v>0</v>
      </c>
      <c r="F130" s="19">
        <f t="shared" si="11"/>
        <v>997258.12</v>
      </c>
      <c r="G130" s="19">
        <v>825341.94</v>
      </c>
      <c r="H130" s="30">
        <v>0</v>
      </c>
      <c r="I130" s="19">
        <f t="shared" si="12"/>
        <v>825341.94</v>
      </c>
      <c r="J130" s="45">
        <f t="shared" si="10"/>
        <v>0.8276111504612266</v>
      </c>
    </row>
    <row r="131" spans="1:10" ht="22.5">
      <c r="A131" s="16" t="s">
        <v>187</v>
      </c>
      <c r="B131" s="17" t="s">
        <v>188</v>
      </c>
      <c r="C131" s="18" t="s">
        <v>0</v>
      </c>
      <c r="D131" s="19">
        <f>D132</f>
        <v>200000</v>
      </c>
      <c r="E131" s="19">
        <f>E132</f>
        <v>0</v>
      </c>
      <c r="F131" s="19">
        <f t="shared" si="11"/>
        <v>200000</v>
      </c>
      <c r="G131" s="19">
        <f>G132</f>
        <v>199000</v>
      </c>
      <c r="H131" s="19">
        <f>H132</f>
        <v>0</v>
      </c>
      <c r="I131" s="19">
        <f t="shared" si="12"/>
        <v>199000</v>
      </c>
      <c r="J131" s="45">
        <f t="shared" si="10"/>
        <v>0.995</v>
      </c>
    </row>
    <row r="132" spans="1:10" ht="22.5">
      <c r="A132" s="16" t="s">
        <v>2</v>
      </c>
      <c r="B132" s="17" t="s">
        <v>0</v>
      </c>
      <c r="C132" s="18">
        <v>200</v>
      </c>
      <c r="D132" s="19">
        <v>200000</v>
      </c>
      <c r="E132" s="30">
        <v>0</v>
      </c>
      <c r="F132" s="19">
        <f t="shared" si="11"/>
        <v>200000</v>
      </c>
      <c r="G132" s="19">
        <v>199000</v>
      </c>
      <c r="H132" s="30">
        <v>0</v>
      </c>
      <c r="I132" s="19">
        <f t="shared" si="12"/>
        <v>199000</v>
      </c>
      <c r="J132" s="45">
        <f>I132/F132</f>
        <v>0.995</v>
      </c>
    </row>
    <row r="133" spans="1:10" ht="45">
      <c r="A133" s="12" t="s">
        <v>137</v>
      </c>
      <c r="B133" s="13" t="s">
        <v>138</v>
      </c>
      <c r="C133" s="14" t="s">
        <v>0</v>
      </c>
      <c r="D133" s="15">
        <f>D134</f>
        <v>2609054</v>
      </c>
      <c r="E133" s="15">
        <f>E134</f>
        <v>2393240.7800000003</v>
      </c>
      <c r="F133" s="15">
        <f aca="true" t="shared" si="13" ref="F133:F175">D133+E133</f>
        <v>5002294.78</v>
      </c>
      <c r="G133" s="15">
        <f>G134</f>
        <v>2609054</v>
      </c>
      <c r="H133" s="15">
        <f>H134</f>
        <v>1187780</v>
      </c>
      <c r="I133" s="15">
        <f t="shared" si="12"/>
        <v>3796834</v>
      </c>
      <c r="J133" s="45">
        <f>I133/F133</f>
        <v>0.7590184439310471</v>
      </c>
    </row>
    <row r="134" spans="1:10" ht="22.5">
      <c r="A134" s="37" t="s">
        <v>139</v>
      </c>
      <c r="B134" s="38" t="s">
        <v>140</v>
      </c>
      <c r="C134" s="39" t="s">
        <v>0</v>
      </c>
      <c r="D134" s="40">
        <f>D139</f>
        <v>2609054</v>
      </c>
      <c r="E134" s="40">
        <f>E135+E137+E141</f>
        <v>2393240.7800000003</v>
      </c>
      <c r="F134" s="40">
        <f t="shared" si="13"/>
        <v>5002294.78</v>
      </c>
      <c r="G134" s="40">
        <f>G139</f>
        <v>2609054</v>
      </c>
      <c r="H134" s="40">
        <f>H135+H137+H141</f>
        <v>1187780</v>
      </c>
      <c r="I134" s="40">
        <f t="shared" si="12"/>
        <v>3796834</v>
      </c>
      <c r="J134" s="45">
        <f>I134/F134</f>
        <v>0.7590184439310471</v>
      </c>
    </row>
    <row r="135" spans="1:10" ht="33.75">
      <c r="A135" s="16" t="s">
        <v>141</v>
      </c>
      <c r="B135" s="17" t="s">
        <v>142</v>
      </c>
      <c r="C135" s="18" t="s">
        <v>0</v>
      </c>
      <c r="D135" s="19">
        <f>D136</f>
        <v>0</v>
      </c>
      <c r="E135" s="19">
        <f>E136</f>
        <v>508800.78</v>
      </c>
      <c r="F135" s="19">
        <f t="shared" si="13"/>
        <v>508800.78</v>
      </c>
      <c r="G135" s="19">
        <f>G136</f>
        <v>0</v>
      </c>
      <c r="H135" s="19">
        <f>H136</f>
        <v>414249</v>
      </c>
      <c r="I135" s="19">
        <f t="shared" si="12"/>
        <v>414249</v>
      </c>
      <c r="J135" s="45">
        <f>I135/F135</f>
        <v>0.8141673839415104</v>
      </c>
    </row>
    <row r="136" spans="1:10" ht="22.5">
      <c r="A136" s="16" t="s">
        <v>2</v>
      </c>
      <c r="B136" s="17" t="s">
        <v>0</v>
      </c>
      <c r="C136" s="18">
        <v>200</v>
      </c>
      <c r="D136" s="19">
        <v>0</v>
      </c>
      <c r="E136" s="30">
        <v>508800.78</v>
      </c>
      <c r="F136" s="19">
        <f>D136+E136</f>
        <v>508800.78</v>
      </c>
      <c r="G136" s="19">
        <v>0</v>
      </c>
      <c r="H136" s="30">
        <v>414249</v>
      </c>
      <c r="I136" s="19">
        <f t="shared" si="12"/>
        <v>414249</v>
      </c>
      <c r="J136" s="45">
        <f t="shared" si="10"/>
        <v>0.8141673839415104</v>
      </c>
    </row>
    <row r="137" spans="1:10" ht="33.75">
      <c r="A137" s="16" t="s">
        <v>143</v>
      </c>
      <c r="B137" s="17" t="s">
        <v>144</v>
      </c>
      <c r="C137" s="18" t="s">
        <v>0</v>
      </c>
      <c r="D137" s="19">
        <f>D138</f>
        <v>0</v>
      </c>
      <c r="E137" s="19">
        <f>E138</f>
        <v>1660937</v>
      </c>
      <c r="F137" s="19">
        <f t="shared" si="13"/>
        <v>1660937</v>
      </c>
      <c r="G137" s="19">
        <f>G138</f>
        <v>0</v>
      </c>
      <c r="H137" s="19">
        <f>H138</f>
        <v>550028</v>
      </c>
      <c r="I137" s="19">
        <f t="shared" si="12"/>
        <v>550028</v>
      </c>
      <c r="J137" s="45">
        <f t="shared" si="10"/>
        <v>0.3311552455029902</v>
      </c>
    </row>
    <row r="138" spans="1:10" ht="22.5">
      <c r="A138" s="16" t="s">
        <v>2</v>
      </c>
      <c r="B138" s="17" t="s">
        <v>0</v>
      </c>
      <c r="C138" s="18">
        <v>200</v>
      </c>
      <c r="D138" s="19">
        <v>0</v>
      </c>
      <c r="E138" s="30">
        <v>1660937</v>
      </c>
      <c r="F138" s="19">
        <f t="shared" si="13"/>
        <v>1660937</v>
      </c>
      <c r="G138" s="19">
        <v>0</v>
      </c>
      <c r="H138" s="30">
        <v>550028</v>
      </c>
      <c r="I138" s="19">
        <f t="shared" si="12"/>
        <v>550028</v>
      </c>
      <c r="J138" s="45">
        <f t="shared" si="10"/>
        <v>0.3311552455029902</v>
      </c>
    </row>
    <row r="139" spans="1:10" ht="22.5">
      <c r="A139" s="16" t="s">
        <v>231</v>
      </c>
      <c r="B139" s="17" t="s">
        <v>235</v>
      </c>
      <c r="C139" s="18" t="s">
        <v>0</v>
      </c>
      <c r="D139" s="19">
        <f>D140</f>
        <v>2609054</v>
      </c>
      <c r="E139" s="19">
        <f>E140</f>
        <v>0</v>
      </c>
      <c r="F139" s="19">
        <f>D139+E139</f>
        <v>2609054</v>
      </c>
      <c r="G139" s="19">
        <f>G140</f>
        <v>2609054</v>
      </c>
      <c r="H139" s="19">
        <f>H140</f>
        <v>0</v>
      </c>
      <c r="I139" s="19">
        <f aca="true" t="shared" si="14" ref="I139:I146">G139+H139</f>
        <v>2609054</v>
      </c>
      <c r="J139" s="45">
        <f>I139/F139</f>
        <v>1</v>
      </c>
    </row>
    <row r="140" spans="1:10" ht="22.5">
      <c r="A140" s="16" t="s">
        <v>2</v>
      </c>
      <c r="B140" s="17" t="s">
        <v>0</v>
      </c>
      <c r="C140" s="18">
        <v>200</v>
      </c>
      <c r="D140" s="19">
        <v>2609054</v>
      </c>
      <c r="E140" s="30">
        <v>0</v>
      </c>
      <c r="F140" s="19">
        <f>D140+E140</f>
        <v>2609054</v>
      </c>
      <c r="G140" s="19">
        <v>2609054</v>
      </c>
      <c r="H140" s="30">
        <v>0</v>
      </c>
      <c r="I140" s="19">
        <f t="shared" si="14"/>
        <v>2609054</v>
      </c>
      <c r="J140" s="45">
        <f>I140/F140</f>
        <v>1</v>
      </c>
    </row>
    <row r="141" spans="1:10" ht="33.75">
      <c r="A141" s="16" t="s">
        <v>230</v>
      </c>
      <c r="B141" s="17" t="s">
        <v>236</v>
      </c>
      <c r="C141" s="18" t="s">
        <v>0</v>
      </c>
      <c r="D141" s="19">
        <f>D142</f>
        <v>0</v>
      </c>
      <c r="E141" s="19">
        <f>E142</f>
        <v>223503</v>
      </c>
      <c r="F141" s="19">
        <f>D141+E141</f>
        <v>223503</v>
      </c>
      <c r="G141" s="19">
        <f>G142</f>
        <v>0</v>
      </c>
      <c r="H141" s="19">
        <f>H142</f>
        <v>223503</v>
      </c>
      <c r="I141" s="19">
        <f t="shared" si="14"/>
        <v>223503</v>
      </c>
      <c r="J141" s="45">
        <f>I141/F141</f>
        <v>1</v>
      </c>
    </row>
    <row r="142" spans="1:10" ht="22.5">
      <c r="A142" s="16" t="s">
        <v>2</v>
      </c>
      <c r="B142" s="17" t="s">
        <v>0</v>
      </c>
      <c r="C142" s="18">
        <v>200</v>
      </c>
      <c r="D142" s="19">
        <v>0</v>
      </c>
      <c r="E142" s="30">
        <v>223503</v>
      </c>
      <c r="F142" s="19">
        <f>D142+E142</f>
        <v>223503</v>
      </c>
      <c r="G142" s="19">
        <v>0</v>
      </c>
      <c r="H142" s="30">
        <v>223503</v>
      </c>
      <c r="I142" s="19">
        <f t="shared" si="14"/>
        <v>223503</v>
      </c>
      <c r="J142" s="45">
        <f>I142/F142</f>
        <v>1</v>
      </c>
    </row>
    <row r="143" spans="1:10" s="60" customFormat="1" ht="33.75">
      <c r="A143" s="55" t="s">
        <v>210</v>
      </c>
      <c r="B143" s="56" t="s">
        <v>190</v>
      </c>
      <c r="C143" s="57" t="s">
        <v>0</v>
      </c>
      <c r="D143" s="58">
        <f>D145</f>
        <v>6992362</v>
      </c>
      <c r="E143" s="58">
        <f>E144</f>
        <v>3545338.22</v>
      </c>
      <c r="F143" s="58">
        <f t="shared" si="13"/>
        <v>10537700.22</v>
      </c>
      <c r="G143" s="58">
        <f>G145</f>
        <v>6947070.82</v>
      </c>
      <c r="H143" s="58">
        <f>H144</f>
        <v>2824107.12</v>
      </c>
      <c r="I143" s="58">
        <f t="shared" si="14"/>
        <v>9771177.940000001</v>
      </c>
      <c r="J143" s="59">
        <f t="shared" si="10"/>
        <v>0.9272590542531111</v>
      </c>
    </row>
    <row r="144" spans="1:10" ht="22.5">
      <c r="A144" s="46" t="s">
        <v>189</v>
      </c>
      <c r="B144" s="47" t="s">
        <v>190</v>
      </c>
      <c r="C144" s="48" t="s">
        <v>0</v>
      </c>
      <c r="D144" s="49">
        <f>D146</f>
        <v>4666195</v>
      </c>
      <c r="E144" s="49">
        <f>E145</f>
        <v>3545338.22</v>
      </c>
      <c r="F144" s="49">
        <f t="shared" si="13"/>
        <v>8211533.220000001</v>
      </c>
      <c r="G144" s="49">
        <f>G146</f>
        <v>4620904.22</v>
      </c>
      <c r="H144" s="49">
        <f>H145</f>
        <v>2824107.12</v>
      </c>
      <c r="I144" s="49">
        <f t="shared" si="14"/>
        <v>7445011.34</v>
      </c>
      <c r="J144" s="45">
        <f t="shared" si="10"/>
        <v>0.9066530135769212</v>
      </c>
    </row>
    <row r="145" spans="1:10" ht="33.75">
      <c r="A145" s="37" t="s">
        <v>191</v>
      </c>
      <c r="B145" s="38" t="s">
        <v>192</v>
      </c>
      <c r="C145" s="39" t="s">
        <v>0</v>
      </c>
      <c r="D145" s="40">
        <f>D146+D154</f>
        <v>6992362</v>
      </c>
      <c r="E145" s="40">
        <f>E146+E149+E151+E154+E156</f>
        <v>3545338.22</v>
      </c>
      <c r="F145" s="40">
        <f t="shared" si="13"/>
        <v>10537700.22</v>
      </c>
      <c r="G145" s="40">
        <f>G146+G154</f>
        <v>6947070.82</v>
      </c>
      <c r="H145" s="40">
        <f>H146+H149+H151+H154+H156</f>
        <v>2824107.12</v>
      </c>
      <c r="I145" s="40">
        <f t="shared" si="14"/>
        <v>9771177.940000001</v>
      </c>
      <c r="J145" s="45">
        <f t="shared" si="10"/>
        <v>0.9272590542531111</v>
      </c>
    </row>
    <row r="146" spans="1:10" ht="45">
      <c r="A146" s="16" t="s">
        <v>196</v>
      </c>
      <c r="B146" s="17" t="s">
        <v>211</v>
      </c>
      <c r="C146" s="18" t="s">
        <v>0</v>
      </c>
      <c r="D146" s="19">
        <f>D147</f>
        <v>4666195</v>
      </c>
      <c r="E146" s="19">
        <f>E147+E148</f>
        <v>245589.98</v>
      </c>
      <c r="F146" s="19">
        <f t="shared" si="13"/>
        <v>4911784.98</v>
      </c>
      <c r="G146" s="19">
        <f>G147</f>
        <v>4620904.22</v>
      </c>
      <c r="H146" s="19">
        <f>H147+H148</f>
        <v>243206.26</v>
      </c>
      <c r="I146" s="19">
        <f t="shared" si="14"/>
        <v>4864110.4799999995</v>
      </c>
      <c r="J146" s="45">
        <f aca="true" t="shared" si="15" ref="J146:J152">I146/F146</f>
        <v>0.9902938544349714</v>
      </c>
    </row>
    <row r="147" spans="1:10" ht="22.5">
      <c r="A147" s="16" t="s">
        <v>2</v>
      </c>
      <c r="B147" s="17" t="s">
        <v>0</v>
      </c>
      <c r="C147" s="18">
        <v>200</v>
      </c>
      <c r="D147" s="19">
        <v>4666195</v>
      </c>
      <c r="E147" s="30">
        <v>245589.98</v>
      </c>
      <c r="F147" s="19">
        <f t="shared" si="13"/>
        <v>4911784.98</v>
      </c>
      <c r="G147" s="19">
        <v>4620904.22</v>
      </c>
      <c r="H147" s="30">
        <v>243206.26</v>
      </c>
      <c r="I147" s="19">
        <f t="shared" si="12"/>
        <v>4864110.4799999995</v>
      </c>
      <c r="J147" s="45">
        <f t="shared" si="15"/>
        <v>0.9902938544349714</v>
      </c>
    </row>
    <row r="148" spans="1:10" ht="15">
      <c r="A148" s="16" t="s">
        <v>13</v>
      </c>
      <c r="B148" s="17" t="s">
        <v>0</v>
      </c>
      <c r="C148" s="18">
        <v>400</v>
      </c>
      <c r="D148" s="19">
        <v>0</v>
      </c>
      <c r="E148" s="30">
        <v>0</v>
      </c>
      <c r="F148" s="19">
        <f>D148+E148</f>
        <v>0</v>
      </c>
      <c r="G148" s="19">
        <v>0</v>
      </c>
      <c r="H148" s="30">
        <v>0</v>
      </c>
      <c r="I148" s="19">
        <f>G148+H148</f>
        <v>0</v>
      </c>
      <c r="J148" s="45" t="e">
        <f>I148/F148</f>
        <v>#DIV/0!</v>
      </c>
    </row>
    <row r="149" spans="1:10" ht="22.5">
      <c r="A149" s="16" t="s">
        <v>212</v>
      </c>
      <c r="B149" s="17" t="s">
        <v>213</v>
      </c>
      <c r="C149" s="18" t="s">
        <v>0</v>
      </c>
      <c r="D149" s="19">
        <f>D150</f>
        <v>0</v>
      </c>
      <c r="E149" s="19">
        <f>E150</f>
        <v>1412435.47</v>
      </c>
      <c r="F149" s="19">
        <f t="shared" si="13"/>
        <v>1412435.47</v>
      </c>
      <c r="G149" s="19">
        <f>G150</f>
        <v>0</v>
      </c>
      <c r="H149" s="19">
        <f>H150</f>
        <v>1294756.8900000001</v>
      </c>
      <c r="I149" s="19">
        <f t="shared" si="12"/>
        <v>1294756.8900000001</v>
      </c>
      <c r="J149" s="45">
        <f t="shared" si="15"/>
        <v>0.9166839246822371</v>
      </c>
    </row>
    <row r="150" spans="1:10" ht="22.5">
      <c r="A150" s="16" t="s">
        <v>2</v>
      </c>
      <c r="B150" s="17" t="s">
        <v>0</v>
      </c>
      <c r="C150" s="18">
        <v>200</v>
      </c>
      <c r="D150" s="19">
        <v>0</v>
      </c>
      <c r="E150" s="30">
        <v>1412435.47</v>
      </c>
      <c r="F150" s="19">
        <f t="shared" si="13"/>
        <v>1412435.47</v>
      </c>
      <c r="G150" s="19">
        <v>0</v>
      </c>
      <c r="H150" s="30">
        <f>142015.02+1152741.87</f>
        <v>1294756.8900000001</v>
      </c>
      <c r="I150" s="19">
        <f t="shared" si="12"/>
        <v>1294756.8900000001</v>
      </c>
      <c r="J150" s="45">
        <f t="shared" si="15"/>
        <v>0.9166839246822371</v>
      </c>
    </row>
    <row r="151" spans="1:10" ht="15">
      <c r="A151" s="16" t="s">
        <v>214</v>
      </c>
      <c r="B151" s="17" t="s">
        <v>215</v>
      </c>
      <c r="C151" s="18" t="s">
        <v>0</v>
      </c>
      <c r="D151" s="19">
        <f>D152</f>
        <v>0</v>
      </c>
      <c r="E151" s="19">
        <f>E152+E153</f>
        <v>1688959.1700000002</v>
      </c>
      <c r="F151" s="19">
        <f t="shared" si="13"/>
        <v>1688959.1700000002</v>
      </c>
      <c r="G151" s="19">
        <f>G152</f>
        <v>0</v>
      </c>
      <c r="H151" s="19">
        <f>H152+H153</f>
        <v>1087956.97</v>
      </c>
      <c r="I151" s="19">
        <f t="shared" si="12"/>
        <v>1087956.97</v>
      </c>
      <c r="J151" s="45">
        <f t="shared" si="15"/>
        <v>0.6441582421438878</v>
      </c>
    </row>
    <row r="152" spans="1:10" ht="22.5">
      <c r="A152" s="16" t="s">
        <v>2</v>
      </c>
      <c r="B152" s="17" t="s">
        <v>0</v>
      </c>
      <c r="C152" s="18">
        <v>200</v>
      </c>
      <c r="D152" s="19">
        <v>0</v>
      </c>
      <c r="E152" s="30">
        <v>1542696.85</v>
      </c>
      <c r="F152" s="19">
        <f t="shared" si="13"/>
        <v>1542696.85</v>
      </c>
      <c r="G152" s="19">
        <v>0</v>
      </c>
      <c r="H152" s="30">
        <v>978990.81</v>
      </c>
      <c r="I152" s="19">
        <f t="shared" si="12"/>
        <v>978990.81</v>
      </c>
      <c r="J152" s="45">
        <f t="shared" si="15"/>
        <v>0.6345970110718772</v>
      </c>
    </row>
    <row r="153" spans="1:10" ht="15">
      <c r="A153" s="20" t="s">
        <v>1</v>
      </c>
      <c r="B153" s="17" t="s">
        <v>0</v>
      </c>
      <c r="C153" s="18">
        <v>800</v>
      </c>
      <c r="D153" s="19">
        <v>0</v>
      </c>
      <c r="E153" s="30">
        <v>146262.32</v>
      </c>
      <c r="F153" s="19">
        <f>D153+E153</f>
        <v>146262.32</v>
      </c>
      <c r="G153" s="19">
        <v>0</v>
      </c>
      <c r="H153" s="30">
        <v>108966.16</v>
      </c>
      <c r="I153" s="19">
        <f>G153+H153</f>
        <v>108966.16</v>
      </c>
      <c r="J153" s="45">
        <f>I153/F153</f>
        <v>0.7450050019717998</v>
      </c>
    </row>
    <row r="154" spans="1:10" ht="45">
      <c r="A154" s="16" t="s">
        <v>207</v>
      </c>
      <c r="B154" s="17" t="s">
        <v>239</v>
      </c>
      <c r="C154" s="18" t="s">
        <v>0</v>
      </c>
      <c r="D154" s="19">
        <f>D155</f>
        <v>2326167</v>
      </c>
      <c r="E154" s="19">
        <f>E155</f>
        <v>0</v>
      </c>
      <c r="F154" s="19">
        <f>D154+E154</f>
        <v>2326167</v>
      </c>
      <c r="G154" s="19">
        <f>G155</f>
        <v>2326166.6</v>
      </c>
      <c r="H154" s="19">
        <f>H155</f>
        <v>0</v>
      </c>
      <c r="I154" s="19">
        <f t="shared" si="12"/>
        <v>2326166.6</v>
      </c>
      <c r="J154" s="45">
        <f t="shared" si="10"/>
        <v>0.9999998280433005</v>
      </c>
    </row>
    <row r="155" spans="1:10" ht="22.5">
      <c r="A155" s="16" t="s">
        <v>2</v>
      </c>
      <c r="B155" s="17" t="s">
        <v>0</v>
      </c>
      <c r="C155" s="18">
        <v>200</v>
      </c>
      <c r="D155" s="19">
        <v>2326167</v>
      </c>
      <c r="E155" s="30">
        <v>0</v>
      </c>
      <c r="F155" s="19">
        <f>D155+E155</f>
        <v>2326167</v>
      </c>
      <c r="G155" s="19">
        <v>2326166.6</v>
      </c>
      <c r="H155" s="30">
        <v>0</v>
      </c>
      <c r="I155" s="19">
        <f t="shared" si="12"/>
        <v>2326166.6</v>
      </c>
      <c r="J155" s="45">
        <f t="shared" si="10"/>
        <v>0.9999998280433005</v>
      </c>
    </row>
    <row r="156" spans="1:10" ht="45">
      <c r="A156" s="16" t="s">
        <v>207</v>
      </c>
      <c r="B156" s="17" t="s">
        <v>232</v>
      </c>
      <c r="C156" s="18" t="s">
        <v>0</v>
      </c>
      <c r="D156" s="19">
        <f>D157</f>
        <v>0</v>
      </c>
      <c r="E156" s="19">
        <f>E157</f>
        <v>198353.6</v>
      </c>
      <c r="F156" s="19">
        <f>D156+E156</f>
        <v>198353.6</v>
      </c>
      <c r="G156" s="19">
        <f>G157</f>
        <v>0</v>
      </c>
      <c r="H156" s="19">
        <f>H157</f>
        <v>198187</v>
      </c>
      <c r="I156" s="19">
        <f>G156+H156</f>
        <v>198187</v>
      </c>
      <c r="J156" s="45">
        <f>I156/F156</f>
        <v>0.9991600858265239</v>
      </c>
    </row>
    <row r="157" spans="1:10" ht="22.5">
      <c r="A157" s="16" t="s">
        <v>2</v>
      </c>
      <c r="B157" s="17" t="s">
        <v>0</v>
      </c>
      <c r="C157" s="18">
        <v>200</v>
      </c>
      <c r="D157" s="19">
        <v>0</v>
      </c>
      <c r="E157" s="30">
        <v>198353.6</v>
      </c>
      <c r="F157" s="19">
        <f>D157+E157</f>
        <v>198353.6</v>
      </c>
      <c r="G157" s="19">
        <v>0</v>
      </c>
      <c r="H157" s="30">
        <v>198187</v>
      </c>
      <c r="I157" s="19">
        <f>G157+H157</f>
        <v>198187</v>
      </c>
      <c r="J157" s="45">
        <f>I157/F157</f>
        <v>0.9991600858265239</v>
      </c>
    </row>
    <row r="158" spans="1:10" ht="21">
      <c r="A158" s="8" t="s">
        <v>145</v>
      </c>
      <c r="B158" s="9" t="s">
        <v>146</v>
      </c>
      <c r="C158" s="10" t="s">
        <v>0</v>
      </c>
      <c r="D158" s="11">
        <f>D159</f>
        <v>29200</v>
      </c>
      <c r="E158" s="11">
        <f>E159</f>
        <v>1745175.96</v>
      </c>
      <c r="F158" s="11">
        <f t="shared" si="13"/>
        <v>1774375.96</v>
      </c>
      <c r="G158" s="11">
        <f>G159</f>
        <v>29200</v>
      </c>
      <c r="H158" s="11">
        <f>H159</f>
        <v>1449716.48</v>
      </c>
      <c r="I158" s="11">
        <f aca="true" t="shared" si="16" ref="I158:I175">G158+H158</f>
        <v>1478916.48</v>
      </c>
      <c r="J158" s="45">
        <f t="shared" si="10"/>
        <v>0.8334854130913721</v>
      </c>
    </row>
    <row r="159" spans="1:10" ht="45">
      <c r="A159" s="12" t="s">
        <v>33</v>
      </c>
      <c r="B159" s="13" t="s">
        <v>147</v>
      </c>
      <c r="C159" s="14" t="s">
        <v>0</v>
      </c>
      <c r="D159" s="15">
        <f>D160+D167+D170+D173+D176</f>
        <v>29200</v>
      </c>
      <c r="E159" s="15">
        <f>E160+E167+E170+E173+E176</f>
        <v>1745175.96</v>
      </c>
      <c r="F159" s="15">
        <f t="shared" si="13"/>
        <v>1774375.96</v>
      </c>
      <c r="G159" s="15">
        <f>G160+G167+G170+G173+G176</f>
        <v>29200</v>
      </c>
      <c r="H159" s="15">
        <f>H160+H167+H170+H173+H176</f>
        <v>1449716.48</v>
      </c>
      <c r="I159" s="15">
        <f t="shared" si="16"/>
        <v>1478916.48</v>
      </c>
      <c r="J159" s="45">
        <f t="shared" si="10"/>
        <v>0.8334854130913721</v>
      </c>
    </row>
    <row r="160" spans="1:10" ht="33.75">
      <c r="A160" s="37" t="s">
        <v>148</v>
      </c>
      <c r="B160" s="38" t="s">
        <v>149</v>
      </c>
      <c r="C160" s="39" t="s">
        <v>0</v>
      </c>
      <c r="D160" s="40">
        <f>D161+D163+D165</f>
        <v>0</v>
      </c>
      <c r="E160" s="40">
        <f>E161+E163+E165</f>
        <v>673977.96</v>
      </c>
      <c r="F160" s="40">
        <f t="shared" si="13"/>
        <v>673977.96</v>
      </c>
      <c r="G160" s="40">
        <f>G161+G163+G165</f>
        <v>0</v>
      </c>
      <c r="H160" s="40">
        <f>H161+H163+H165</f>
        <v>440893.49</v>
      </c>
      <c r="I160" s="40">
        <f t="shared" si="16"/>
        <v>440893.49</v>
      </c>
      <c r="J160" s="45">
        <f t="shared" si="10"/>
        <v>0.6541660353403842</v>
      </c>
    </row>
    <row r="161" spans="1:10" ht="22.5">
      <c r="A161" s="16" t="s">
        <v>150</v>
      </c>
      <c r="B161" s="17" t="s">
        <v>151</v>
      </c>
      <c r="C161" s="18" t="s">
        <v>0</v>
      </c>
      <c r="D161" s="19">
        <f>D162</f>
        <v>0</v>
      </c>
      <c r="E161" s="19">
        <f>E162</f>
        <v>2800</v>
      </c>
      <c r="F161" s="19">
        <f t="shared" si="13"/>
        <v>2800</v>
      </c>
      <c r="G161" s="19">
        <f>G162</f>
        <v>0</v>
      </c>
      <c r="H161" s="19">
        <f>H162</f>
        <v>2800</v>
      </c>
      <c r="I161" s="19">
        <f t="shared" si="16"/>
        <v>2800</v>
      </c>
      <c r="J161" s="45">
        <f t="shared" si="10"/>
        <v>1</v>
      </c>
    </row>
    <row r="162" spans="1:10" ht="22.5">
      <c r="A162" s="16" t="s">
        <v>2</v>
      </c>
      <c r="B162" s="17" t="s">
        <v>0</v>
      </c>
      <c r="C162" s="18">
        <v>200</v>
      </c>
      <c r="D162" s="30"/>
      <c r="E162" s="19">
        <v>2800</v>
      </c>
      <c r="F162" s="19">
        <f t="shared" si="13"/>
        <v>2800</v>
      </c>
      <c r="G162" s="30"/>
      <c r="H162" s="19">
        <v>2800</v>
      </c>
      <c r="I162" s="19">
        <f t="shared" si="16"/>
        <v>2800</v>
      </c>
      <c r="J162" s="45">
        <f t="shared" si="10"/>
        <v>1</v>
      </c>
    </row>
    <row r="163" spans="1:10" ht="22.5">
      <c r="A163" s="16" t="s">
        <v>152</v>
      </c>
      <c r="B163" s="17" t="s">
        <v>153</v>
      </c>
      <c r="C163" s="18" t="s">
        <v>0</v>
      </c>
      <c r="D163" s="19">
        <f>D164</f>
        <v>0</v>
      </c>
      <c r="E163" s="19">
        <f>E164</f>
        <v>50505</v>
      </c>
      <c r="F163" s="19">
        <f t="shared" si="13"/>
        <v>50505</v>
      </c>
      <c r="G163" s="19">
        <f>G164</f>
        <v>0</v>
      </c>
      <c r="H163" s="19">
        <f>H164</f>
        <v>47600</v>
      </c>
      <c r="I163" s="19">
        <f t="shared" si="16"/>
        <v>47600</v>
      </c>
      <c r="J163" s="45"/>
    </row>
    <row r="164" spans="1:10" ht="22.5">
      <c r="A164" s="16" t="s">
        <v>2</v>
      </c>
      <c r="B164" s="17" t="s">
        <v>0</v>
      </c>
      <c r="C164" s="18">
        <v>200</v>
      </c>
      <c r="D164" s="30"/>
      <c r="E164" s="19">
        <v>50505</v>
      </c>
      <c r="F164" s="19">
        <f t="shared" si="13"/>
        <v>50505</v>
      </c>
      <c r="G164" s="30"/>
      <c r="H164" s="19">
        <v>47600</v>
      </c>
      <c r="I164" s="19">
        <f t="shared" si="16"/>
        <v>47600</v>
      </c>
      <c r="J164" s="45"/>
    </row>
    <row r="165" spans="1:10" ht="22.5">
      <c r="A165" s="16" t="s">
        <v>216</v>
      </c>
      <c r="B165" s="17" t="s">
        <v>217</v>
      </c>
      <c r="C165" s="18" t="s">
        <v>0</v>
      </c>
      <c r="D165" s="19">
        <f>D166</f>
        <v>0</v>
      </c>
      <c r="E165" s="19">
        <f>E166</f>
        <v>620672.96</v>
      </c>
      <c r="F165" s="19">
        <f t="shared" si="13"/>
        <v>620672.96</v>
      </c>
      <c r="G165" s="19">
        <f>G166</f>
        <v>0</v>
      </c>
      <c r="H165" s="19">
        <f>H166</f>
        <v>390493.49</v>
      </c>
      <c r="I165" s="19">
        <f t="shared" si="16"/>
        <v>390493.49</v>
      </c>
      <c r="J165" s="45">
        <f t="shared" si="10"/>
        <v>0.6291453231666481</v>
      </c>
    </row>
    <row r="166" spans="1:10" ht="22.5">
      <c r="A166" s="16" t="s">
        <v>2</v>
      </c>
      <c r="B166" s="17" t="s">
        <v>0</v>
      </c>
      <c r="C166" s="18">
        <v>200</v>
      </c>
      <c r="D166" s="30"/>
      <c r="E166" s="19">
        <v>620672.96</v>
      </c>
      <c r="F166" s="19">
        <f t="shared" si="13"/>
        <v>620672.96</v>
      </c>
      <c r="G166" s="30"/>
      <c r="H166" s="19">
        <v>390493.49</v>
      </c>
      <c r="I166" s="19">
        <f t="shared" si="16"/>
        <v>390493.49</v>
      </c>
      <c r="J166" s="45">
        <f t="shared" si="10"/>
        <v>0.6291453231666481</v>
      </c>
    </row>
    <row r="167" spans="1:10" ht="22.5">
      <c r="A167" s="37" t="s">
        <v>154</v>
      </c>
      <c r="B167" s="38" t="s">
        <v>155</v>
      </c>
      <c r="C167" s="39" t="s">
        <v>0</v>
      </c>
      <c r="D167" s="40">
        <f>D168</f>
        <v>0</v>
      </c>
      <c r="E167" s="40">
        <f>E168</f>
        <v>10000</v>
      </c>
      <c r="F167" s="40">
        <f t="shared" si="13"/>
        <v>10000</v>
      </c>
      <c r="G167" s="40">
        <f>G168</f>
        <v>0</v>
      </c>
      <c r="H167" s="40">
        <f>H168</f>
        <v>0</v>
      </c>
      <c r="I167" s="40">
        <f t="shared" si="16"/>
        <v>0</v>
      </c>
      <c r="J167" s="45">
        <f t="shared" si="10"/>
        <v>0</v>
      </c>
    </row>
    <row r="168" spans="1:10" ht="33.75">
      <c r="A168" s="16" t="s">
        <v>156</v>
      </c>
      <c r="B168" s="17" t="s">
        <v>157</v>
      </c>
      <c r="C168" s="18" t="s">
        <v>0</v>
      </c>
      <c r="D168" s="42">
        <f>D169</f>
        <v>0</v>
      </c>
      <c r="E168" s="42">
        <f>E169</f>
        <v>10000</v>
      </c>
      <c r="F168" s="42">
        <f t="shared" si="13"/>
        <v>10000</v>
      </c>
      <c r="G168" s="42">
        <f>G169</f>
        <v>0</v>
      </c>
      <c r="H168" s="42">
        <f>H169</f>
        <v>0</v>
      </c>
      <c r="I168" s="42">
        <f t="shared" si="16"/>
        <v>0</v>
      </c>
      <c r="J168" s="45">
        <f t="shared" si="10"/>
        <v>0</v>
      </c>
    </row>
    <row r="169" spans="1:10" ht="22.5">
      <c r="A169" s="16" t="s">
        <v>2</v>
      </c>
      <c r="B169" s="17" t="s">
        <v>0</v>
      </c>
      <c r="C169" s="18">
        <v>200</v>
      </c>
      <c r="D169" s="30"/>
      <c r="E169" s="19">
        <f>'[1]1год'!$F$35</f>
        <v>10000</v>
      </c>
      <c r="F169" s="42">
        <f t="shared" si="13"/>
        <v>10000</v>
      </c>
      <c r="G169" s="30"/>
      <c r="H169" s="19">
        <v>0</v>
      </c>
      <c r="I169" s="42">
        <f t="shared" si="16"/>
        <v>0</v>
      </c>
      <c r="J169" s="45">
        <f t="shared" si="10"/>
        <v>0</v>
      </c>
    </row>
    <row r="170" spans="1:10" ht="22.5">
      <c r="A170" s="37" t="s">
        <v>158</v>
      </c>
      <c r="B170" s="38" t="s">
        <v>159</v>
      </c>
      <c r="C170" s="39" t="s">
        <v>0</v>
      </c>
      <c r="D170" s="40">
        <f>D171</f>
        <v>0</v>
      </c>
      <c r="E170" s="40">
        <f>E171</f>
        <v>0</v>
      </c>
      <c r="F170" s="40">
        <f t="shared" si="13"/>
        <v>0</v>
      </c>
      <c r="G170" s="40">
        <f>G171</f>
        <v>0</v>
      </c>
      <c r="H170" s="40">
        <f>H171</f>
        <v>0</v>
      </c>
      <c r="I170" s="40">
        <f t="shared" si="16"/>
        <v>0</v>
      </c>
      <c r="J170" s="45" t="e">
        <f t="shared" si="10"/>
        <v>#DIV/0!</v>
      </c>
    </row>
    <row r="171" spans="1:10" ht="22.5">
      <c r="A171" s="16" t="s">
        <v>160</v>
      </c>
      <c r="B171" s="17" t="s">
        <v>161</v>
      </c>
      <c r="C171" s="18" t="s">
        <v>0</v>
      </c>
      <c r="D171" s="42">
        <f>D172</f>
        <v>0</v>
      </c>
      <c r="E171" s="42">
        <f>E172</f>
        <v>0</v>
      </c>
      <c r="F171" s="42">
        <f t="shared" si="13"/>
        <v>0</v>
      </c>
      <c r="G171" s="42">
        <f>G172</f>
        <v>0</v>
      </c>
      <c r="H171" s="42">
        <f>H172</f>
        <v>0</v>
      </c>
      <c r="I171" s="42">
        <f t="shared" si="16"/>
        <v>0</v>
      </c>
      <c r="J171" s="45" t="e">
        <f t="shared" si="10"/>
        <v>#DIV/0!</v>
      </c>
    </row>
    <row r="172" spans="1:10" ht="22.5">
      <c r="A172" s="16" t="s">
        <v>2</v>
      </c>
      <c r="B172" s="17" t="s">
        <v>0</v>
      </c>
      <c r="C172" s="18">
        <v>200</v>
      </c>
      <c r="D172" s="30"/>
      <c r="E172" s="19">
        <v>0</v>
      </c>
      <c r="F172" s="42">
        <f t="shared" si="13"/>
        <v>0</v>
      </c>
      <c r="G172" s="30"/>
      <c r="H172" s="19">
        <v>0</v>
      </c>
      <c r="I172" s="42">
        <f t="shared" si="16"/>
        <v>0</v>
      </c>
      <c r="J172" s="45" t="e">
        <f t="shared" si="10"/>
        <v>#DIV/0!</v>
      </c>
    </row>
    <row r="173" spans="1:10" ht="33.75">
      <c r="A173" s="37" t="s">
        <v>162</v>
      </c>
      <c r="B173" s="38" t="s">
        <v>163</v>
      </c>
      <c r="C173" s="39" t="s">
        <v>0</v>
      </c>
      <c r="D173" s="40">
        <f>D174</f>
        <v>0</v>
      </c>
      <c r="E173" s="40">
        <f>E174</f>
        <v>180000</v>
      </c>
      <c r="F173" s="40">
        <f t="shared" si="13"/>
        <v>180000</v>
      </c>
      <c r="G173" s="40">
        <f>G174</f>
        <v>0</v>
      </c>
      <c r="H173" s="40">
        <f>H174</f>
        <v>145507</v>
      </c>
      <c r="I173" s="40">
        <f t="shared" si="16"/>
        <v>145507</v>
      </c>
      <c r="J173" s="45">
        <f t="shared" si="10"/>
        <v>0.8083722222222223</v>
      </c>
    </row>
    <row r="174" spans="1:10" ht="67.5">
      <c r="A174" s="16" t="s">
        <v>164</v>
      </c>
      <c r="B174" s="17" t="s">
        <v>165</v>
      </c>
      <c r="C174" s="18" t="s">
        <v>0</v>
      </c>
      <c r="D174" s="19">
        <f>D175</f>
        <v>0</v>
      </c>
      <c r="E174" s="19">
        <f>E175</f>
        <v>180000</v>
      </c>
      <c r="F174" s="19">
        <f t="shared" si="13"/>
        <v>180000</v>
      </c>
      <c r="G174" s="19">
        <f>G175</f>
        <v>0</v>
      </c>
      <c r="H174" s="19">
        <f>H175</f>
        <v>145507</v>
      </c>
      <c r="I174" s="19">
        <f t="shared" si="16"/>
        <v>145507</v>
      </c>
      <c r="J174" s="45">
        <f t="shared" si="10"/>
        <v>0.8083722222222223</v>
      </c>
    </row>
    <row r="175" spans="1:10" ht="22.5">
      <c r="A175" s="16" t="s">
        <v>5</v>
      </c>
      <c r="B175" s="17"/>
      <c r="C175" s="18">
        <v>300</v>
      </c>
      <c r="D175" s="19"/>
      <c r="E175" s="30">
        <v>180000</v>
      </c>
      <c r="F175" s="19">
        <f t="shared" si="13"/>
        <v>180000</v>
      </c>
      <c r="G175" s="19"/>
      <c r="H175" s="30">
        <v>145507</v>
      </c>
      <c r="I175" s="19">
        <f t="shared" si="16"/>
        <v>145507</v>
      </c>
      <c r="J175" s="45">
        <f t="shared" si="10"/>
        <v>0.8083722222222223</v>
      </c>
    </row>
    <row r="176" spans="1:10" ht="15">
      <c r="A176" s="37" t="s">
        <v>166</v>
      </c>
      <c r="B176" s="38" t="s">
        <v>167</v>
      </c>
      <c r="C176" s="39" t="s">
        <v>0</v>
      </c>
      <c r="D176" s="40">
        <f>D177+D180+D182</f>
        <v>29200</v>
      </c>
      <c r="E176" s="40">
        <f>E177+E180+E182</f>
        <v>881198</v>
      </c>
      <c r="F176" s="40">
        <f>D176+E176</f>
        <v>910398</v>
      </c>
      <c r="G176" s="40">
        <f>G177+G180+G182</f>
        <v>29200</v>
      </c>
      <c r="H176" s="40">
        <f>H177+H180+H182</f>
        <v>863315.99</v>
      </c>
      <c r="I176" s="40">
        <f>G176+H176</f>
        <v>892515.99</v>
      </c>
      <c r="J176" s="45">
        <f aca="true" t="shared" si="17" ref="J176:J206">I176/F176</f>
        <v>0.9803580302241437</v>
      </c>
    </row>
    <row r="177" spans="1:10" ht="15">
      <c r="A177" s="16" t="s">
        <v>168</v>
      </c>
      <c r="B177" s="17" t="s">
        <v>169</v>
      </c>
      <c r="C177" s="18" t="s">
        <v>0</v>
      </c>
      <c r="D177" s="19">
        <f>D178+D179</f>
        <v>0</v>
      </c>
      <c r="E177" s="19">
        <f>E178+E179</f>
        <v>791963</v>
      </c>
      <c r="F177" s="19">
        <f aca="true" t="shared" si="18" ref="F177:F185">D177+E177</f>
        <v>791963</v>
      </c>
      <c r="G177" s="19">
        <f>G178+G179</f>
        <v>0</v>
      </c>
      <c r="H177" s="19">
        <f>H178+H179</f>
        <v>774080.99</v>
      </c>
      <c r="I177" s="19">
        <f aca="true" t="shared" si="19" ref="I177:I185">G177+H177</f>
        <v>774080.99</v>
      </c>
      <c r="J177" s="45">
        <f t="shared" si="17"/>
        <v>0.9774206497020694</v>
      </c>
    </row>
    <row r="178" spans="1:10" ht="22.5">
      <c r="A178" s="16" t="s">
        <v>2</v>
      </c>
      <c r="B178" s="17" t="s">
        <v>0</v>
      </c>
      <c r="C178" s="18">
        <v>200</v>
      </c>
      <c r="D178" s="30">
        <v>0</v>
      </c>
      <c r="E178" s="19">
        <v>553000</v>
      </c>
      <c r="F178" s="19">
        <f t="shared" si="18"/>
        <v>553000</v>
      </c>
      <c r="G178" s="30">
        <v>0</v>
      </c>
      <c r="H178" s="19">
        <v>549939.99</v>
      </c>
      <c r="I178" s="19">
        <f t="shared" si="19"/>
        <v>549939.99</v>
      </c>
      <c r="J178" s="45">
        <f t="shared" si="17"/>
        <v>0.9944665280289331</v>
      </c>
    </row>
    <row r="179" spans="1:10" ht="15">
      <c r="A179" s="16" t="s">
        <v>1</v>
      </c>
      <c r="B179" s="17" t="s">
        <v>0</v>
      </c>
      <c r="C179" s="18">
        <v>800</v>
      </c>
      <c r="D179" s="19"/>
      <c r="E179" s="30">
        <v>238963</v>
      </c>
      <c r="F179" s="19">
        <f t="shared" si="18"/>
        <v>238963</v>
      </c>
      <c r="G179" s="19"/>
      <c r="H179" s="30">
        <v>224141</v>
      </c>
      <c r="I179" s="19">
        <f t="shared" si="19"/>
        <v>224141</v>
      </c>
      <c r="J179" s="45">
        <f t="shared" si="17"/>
        <v>0.9379736611944108</v>
      </c>
    </row>
    <row r="180" spans="1:10" ht="33.75">
      <c r="A180" s="16" t="s">
        <v>218</v>
      </c>
      <c r="B180" s="17" t="s">
        <v>219</v>
      </c>
      <c r="C180" s="18" t="s">
        <v>0</v>
      </c>
      <c r="D180" s="19">
        <f>D181</f>
        <v>0</v>
      </c>
      <c r="E180" s="19">
        <f>E181</f>
        <v>89235</v>
      </c>
      <c r="F180" s="19">
        <f t="shared" si="18"/>
        <v>89235</v>
      </c>
      <c r="G180" s="19">
        <f>G181</f>
        <v>0</v>
      </c>
      <c r="H180" s="19">
        <f>H181</f>
        <v>89235</v>
      </c>
      <c r="I180" s="19">
        <f t="shared" si="19"/>
        <v>89235</v>
      </c>
      <c r="J180" s="45">
        <f t="shared" si="17"/>
        <v>1</v>
      </c>
    </row>
    <row r="181" spans="1:10" ht="22.5">
      <c r="A181" s="16" t="s">
        <v>2</v>
      </c>
      <c r="B181" s="17" t="s">
        <v>0</v>
      </c>
      <c r="C181" s="18">
        <v>200</v>
      </c>
      <c r="D181" s="30">
        <v>0</v>
      </c>
      <c r="E181" s="19">
        <v>89235</v>
      </c>
      <c r="F181" s="19">
        <f t="shared" si="18"/>
        <v>89235</v>
      </c>
      <c r="G181" s="30">
        <v>0</v>
      </c>
      <c r="H181" s="19">
        <f>50000+39235</f>
        <v>89235</v>
      </c>
      <c r="I181" s="19">
        <f t="shared" si="19"/>
        <v>89235</v>
      </c>
      <c r="J181" s="45">
        <f t="shared" si="17"/>
        <v>1</v>
      </c>
    </row>
    <row r="182" spans="1:10" ht="33.75">
      <c r="A182" s="16" t="s">
        <v>218</v>
      </c>
      <c r="B182" s="17" t="s">
        <v>225</v>
      </c>
      <c r="C182" s="18" t="s">
        <v>0</v>
      </c>
      <c r="D182" s="19">
        <f>D183</f>
        <v>29200</v>
      </c>
      <c r="E182" s="19">
        <f>E183</f>
        <v>0</v>
      </c>
      <c r="F182" s="19">
        <f>D182+E182</f>
        <v>29200</v>
      </c>
      <c r="G182" s="19">
        <f>G183</f>
        <v>29200</v>
      </c>
      <c r="H182" s="19">
        <f>H183</f>
        <v>0</v>
      </c>
      <c r="I182" s="19">
        <f>G182+H182</f>
        <v>29200</v>
      </c>
      <c r="J182" s="45">
        <f>I182/F182</f>
        <v>1</v>
      </c>
    </row>
    <row r="183" spans="1:10" ht="22.5">
      <c r="A183" s="16" t="s">
        <v>2</v>
      </c>
      <c r="B183" s="17" t="s">
        <v>0</v>
      </c>
      <c r="C183" s="18">
        <v>200</v>
      </c>
      <c r="D183" s="30">
        <v>29200</v>
      </c>
      <c r="E183" s="19">
        <v>0</v>
      </c>
      <c r="F183" s="19">
        <f>D183+E183</f>
        <v>29200</v>
      </c>
      <c r="G183" s="30">
        <v>29200</v>
      </c>
      <c r="H183" s="19">
        <v>0</v>
      </c>
      <c r="I183" s="19">
        <f>G183+H183</f>
        <v>29200</v>
      </c>
      <c r="J183" s="45">
        <f>I183/F183</f>
        <v>1</v>
      </c>
    </row>
    <row r="184" spans="1:10" ht="15">
      <c r="A184" s="8" t="s">
        <v>8</v>
      </c>
      <c r="B184" s="9" t="s">
        <v>170</v>
      </c>
      <c r="C184" s="10" t="s">
        <v>0</v>
      </c>
      <c r="D184" s="11">
        <f>D185+D188+D190+D194+D196+D202</f>
        <v>213536</v>
      </c>
      <c r="E184" s="11">
        <f>E185+E188+E190+E194+E196+E202+E204+E198+E200</f>
        <v>8203632.39</v>
      </c>
      <c r="F184" s="11">
        <f t="shared" si="18"/>
        <v>8417168.39</v>
      </c>
      <c r="G184" s="11">
        <f>G185+G188+G190+G194+G196+G202</f>
        <v>213536</v>
      </c>
      <c r="H184" s="11">
        <f>H185+H188+H190+H194+H196+H202+H204+H198+H200</f>
        <v>7771950.46</v>
      </c>
      <c r="I184" s="11">
        <f t="shared" si="19"/>
        <v>7985486.46</v>
      </c>
      <c r="J184" s="45">
        <f t="shared" si="17"/>
        <v>0.9487141150089311</v>
      </c>
    </row>
    <row r="185" spans="1:10" ht="56.25">
      <c r="A185" s="16" t="s">
        <v>24</v>
      </c>
      <c r="B185" s="17" t="s">
        <v>171</v>
      </c>
      <c r="C185" s="18" t="s">
        <v>0</v>
      </c>
      <c r="D185" s="19">
        <f>D186+D187</f>
        <v>213536</v>
      </c>
      <c r="E185" s="19">
        <f>E186</f>
        <v>0</v>
      </c>
      <c r="F185" s="19">
        <f t="shared" si="18"/>
        <v>213536</v>
      </c>
      <c r="G185" s="19">
        <f>G186+G187</f>
        <v>213536</v>
      </c>
      <c r="H185" s="19">
        <f>H186</f>
        <v>0</v>
      </c>
      <c r="I185" s="19">
        <f t="shared" si="19"/>
        <v>213536</v>
      </c>
      <c r="J185" s="45">
        <f t="shared" si="17"/>
        <v>1</v>
      </c>
    </row>
    <row r="186" spans="1:10" ht="67.5">
      <c r="A186" s="16" t="s">
        <v>3</v>
      </c>
      <c r="B186" s="17" t="s">
        <v>0</v>
      </c>
      <c r="C186" s="18">
        <v>100</v>
      </c>
      <c r="D186" s="30">
        <v>184935</v>
      </c>
      <c r="E186" s="19">
        <v>0</v>
      </c>
      <c r="F186" s="19">
        <f aca="true" t="shared" si="20" ref="F186:F197">E186+D186</f>
        <v>184935</v>
      </c>
      <c r="G186" s="30">
        <v>184935</v>
      </c>
      <c r="H186" s="19">
        <v>0</v>
      </c>
      <c r="I186" s="19">
        <f>H186+G186</f>
        <v>184935</v>
      </c>
      <c r="J186" s="45">
        <f t="shared" si="17"/>
        <v>1</v>
      </c>
    </row>
    <row r="187" spans="1:10" ht="22.5">
      <c r="A187" s="16" t="s">
        <v>2</v>
      </c>
      <c r="B187" s="17" t="s">
        <v>0</v>
      </c>
      <c r="C187" s="18">
        <v>200</v>
      </c>
      <c r="D187" s="30">
        <v>28601</v>
      </c>
      <c r="E187" s="19">
        <v>0</v>
      </c>
      <c r="F187" s="19">
        <f>E187+D187</f>
        <v>28601</v>
      </c>
      <c r="G187" s="30">
        <v>28601</v>
      </c>
      <c r="H187" s="19">
        <v>0</v>
      </c>
      <c r="I187" s="19">
        <f>H187+G187</f>
        <v>28601</v>
      </c>
      <c r="J187" s="45">
        <f t="shared" si="17"/>
        <v>1</v>
      </c>
    </row>
    <row r="188" spans="1:10" ht="22.5">
      <c r="A188" s="16" t="s">
        <v>34</v>
      </c>
      <c r="B188" s="17" t="s">
        <v>172</v>
      </c>
      <c r="C188" s="18" t="s">
        <v>0</v>
      </c>
      <c r="D188" s="19">
        <f aca="true" t="shared" si="21" ref="D188:I188">D189</f>
        <v>0</v>
      </c>
      <c r="E188" s="19">
        <f t="shared" si="21"/>
        <v>848748.9</v>
      </c>
      <c r="F188" s="19">
        <f t="shared" si="21"/>
        <v>848748.9</v>
      </c>
      <c r="G188" s="19">
        <f t="shared" si="21"/>
        <v>0</v>
      </c>
      <c r="H188" s="19">
        <f t="shared" si="21"/>
        <v>848748.9</v>
      </c>
      <c r="I188" s="19">
        <f t="shared" si="21"/>
        <v>848748.9</v>
      </c>
      <c r="J188" s="45">
        <f t="shared" si="17"/>
        <v>1</v>
      </c>
    </row>
    <row r="189" spans="1:10" ht="67.5">
      <c r="A189" s="16" t="s">
        <v>3</v>
      </c>
      <c r="B189" s="17" t="s">
        <v>0</v>
      </c>
      <c r="C189" s="18">
        <v>100</v>
      </c>
      <c r="D189" s="19"/>
      <c r="E189" s="30">
        <v>848748.9</v>
      </c>
      <c r="F189" s="19">
        <f t="shared" si="20"/>
        <v>848748.9</v>
      </c>
      <c r="G189" s="19"/>
      <c r="H189" s="30">
        <v>848748.9</v>
      </c>
      <c r="I189" s="19">
        <f>H189+G189</f>
        <v>848748.9</v>
      </c>
      <c r="J189" s="45">
        <f t="shared" si="17"/>
        <v>1</v>
      </c>
    </row>
    <row r="190" spans="1:10" ht="15">
      <c r="A190" s="16" t="s">
        <v>7</v>
      </c>
      <c r="B190" s="17" t="s">
        <v>173</v>
      </c>
      <c r="C190" s="18" t="s">
        <v>0</v>
      </c>
      <c r="D190" s="19">
        <f aca="true" t="shared" si="22" ref="D190:I190">D191+D192+D193</f>
        <v>0</v>
      </c>
      <c r="E190" s="19">
        <f t="shared" si="22"/>
        <v>5119885.369999999</v>
      </c>
      <c r="F190" s="19">
        <f t="shared" si="22"/>
        <v>5119885.369999999</v>
      </c>
      <c r="G190" s="19">
        <f t="shared" si="22"/>
        <v>0</v>
      </c>
      <c r="H190" s="19">
        <f>H191+H192+H193</f>
        <v>4738203.4399999995</v>
      </c>
      <c r="I190" s="19">
        <f t="shared" si="22"/>
        <v>4738203.4399999995</v>
      </c>
      <c r="J190" s="45">
        <f t="shared" si="17"/>
        <v>0.925451078995544</v>
      </c>
    </row>
    <row r="191" spans="1:10" ht="67.5">
      <c r="A191" s="16" t="s">
        <v>3</v>
      </c>
      <c r="B191" s="17" t="s">
        <v>0</v>
      </c>
      <c r="C191" s="18">
        <v>100</v>
      </c>
      <c r="D191" s="19">
        <v>0</v>
      </c>
      <c r="E191" s="30">
        <v>4428967.43</v>
      </c>
      <c r="F191" s="19">
        <f t="shared" si="20"/>
        <v>4428967.43</v>
      </c>
      <c r="G191" s="19">
        <v>0</v>
      </c>
      <c r="H191" s="30">
        <v>4302138.18</v>
      </c>
      <c r="I191" s="19">
        <f>H191+G191</f>
        <v>4302138.18</v>
      </c>
      <c r="J191" s="45">
        <f t="shared" si="17"/>
        <v>0.9713636977456842</v>
      </c>
    </row>
    <row r="192" spans="1:10" ht="22.5">
      <c r="A192" s="16" t="s">
        <v>2</v>
      </c>
      <c r="B192" s="17" t="s">
        <v>0</v>
      </c>
      <c r="C192" s="18">
        <v>200</v>
      </c>
      <c r="D192" s="19">
        <v>0</v>
      </c>
      <c r="E192" s="30">
        <v>533545.94</v>
      </c>
      <c r="F192" s="19">
        <f t="shared" si="20"/>
        <v>533545.94</v>
      </c>
      <c r="G192" s="19">
        <v>0</v>
      </c>
      <c r="H192" s="30">
        <v>291544.26</v>
      </c>
      <c r="I192" s="19">
        <f>H192+G192</f>
        <v>291544.26</v>
      </c>
      <c r="J192" s="45">
        <f t="shared" si="17"/>
        <v>0.5464276609433107</v>
      </c>
    </row>
    <row r="193" spans="1:10" ht="15">
      <c r="A193" s="16" t="s">
        <v>1</v>
      </c>
      <c r="B193" s="17" t="s">
        <v>0</v>
      </c>
      <c r="C193" s="18">
        <v>800</v>
      </c>
      <c r="D193" s="19"/>
      <c r="E193" s="30">
        <v>157372</v>
      </c>
      <c r="F193" s="19">
        <f t="shared" si="20"/>
        <v>157372</v>
      </c>
      <c r="G193" s="19"/>
      <c r="H193" s="30">
        <v>144521</v>
      </c>
      <c r="I193" s="19">
        <f>H193+G193</f>
        <v>144521</v>
      </c>
      <c r="J193" s="45">
        <f t="shared" si="17"/>
        <v>0.918339984241161</v>
      </c>
    </row>
    <row r="194" spans="1:10" ht="22.5">
      <c r="A194" s="16" t="s">
        <v>32</v>
      </c>
      <c r="B194" s="17" t="s">
        <v>174</v>
      </c>
      <c r="C194" s="18" t="s">
        <v>0</v>
      </c>
      <c r="D194" s="19">
        <f aca="true" t="shared" si="23" ref="D194:I194">D195</f>
        <v>0</v>
      </c>
      <c r="E194" s="19">
        <f t="shared" si="23"/>
        <v>37560.98</v>
      </c>
      <c r="F194" s="19">
        <f t="shared" si="23"/>
        <v>37560.98</v>
      </c>
      <c r="G194" s="19">
        <f t="shared" si="23"/>
        <v>0</v>
      </c>
      <c r="H194" s="19">
        <f t="shared" si="23"/>
        <v>37560.98</v>
      </c>
      <c r="I194" s="19">
        <f t="shared" si="23"/>
        <v>37560.98</v>
      </c>
      <c r="J194" s="45">
        <f>I194/F194</f>
        <v>1</v>
      </c>
    </row>
    <row r="195" spans="1:10" ht="15">
      <c r="A195" s="16" t="s">
        <v>6</v>
      </c>
      <c r="B195" s="17" t="s">
        <v>0</v>
      </c>
      <c r="C195" s="18">
        <v>500</v>
      </c>
      <c r="D195" s="19"/>
      <c r="E195" s="30">
        <v>37560.98</v>
      </c>
      <c r="F195" s="19">
        <f t="shared" si="20"/>
        <v>37560.98</v>
      </c>
      <c r="G195" s="19"/>
      <c r="H195" s="30">
        <v>37560.98</v>
      </c>
      <c r="I195" s="19">
        <f>H195+G195</f>
        <v>37560.98</v>
      </c>
      <c r="J195" s="45">
        <f t="shared" si="17"/>
        <v>1</v>
      </c>
    </row>
    <row r="196" spans="1:10" ht="22.5">
      <c r="A196" s="16" t="s">
        <v>15</v>
      </c>
      <c r="B196" s="17" t="s">
        <v>175</v>
      </c>
      <c r="C196" s="18" t="s">
        <v>0</v>
      </c>
      <c r="D196" s="19">
        <f aca="true" t="shared" si="24" ref="D196:I196">D197</f>
        <v>0</v>
      </c>
      <c r="E196" s="19">
        <f t="shared" si="24"/>
        <v>50000</v>
      </c>
      <c r="F196" s="19">
        <f t="shared" si="24"/>
        <v>50000</v>
      </c>
      <c r="G196" s="19">
        <f t="shared" si="24"/>
        <v>0</v>
      </c>
      <c r="H196" s="19">
        <f t="shared" si="24"/>
        <v>0</v>
      </c>
      <c r="I196" s="19">
        <f t="shared" si="24"/>
        <v>0</v>
      </c>
      <c r="J196" s="45">
        <f t="shared" si="17"/>
        <v>0</v>
      </c>
    </row>
    <row r="197" spans="1:10" ht="15">
      <c r="A197" s="16" t="s">
        <v>1</v>
      </c>
      <c r="B197" s="17" t="s">
        <v>0</v>
      </c>
      <c r="C197" s="18">
        <v>800</v>
      </c>
      <c r="D197" s="19"/>
      <c r="E197" s="30">
        <v>50000</v>
      </c>
      <c r="F197" s="19">
        <f t="shared" si="20"/>
        <v>50000</v>
      </c>
      <c r="G197" s="19"/>
      <c r="H197" s="30">
        <v>0</v>
      </c>
      <c r="I197" s="19">
        <f>H197+G197</f>
        <v>0</v>
      </c>
      <c r="J197" s="45">
        <f t="shared" si="17"/>
        <v>0</v>
      </c>
    </row>
    <row r="198" spans="1:10" ht="33.75">
      <c r="A198" s="16" t="s">
        <v>220</v>
      </c>
      <c r="B198" s="17" t="s">
        <v>221</v>
      </c>
      <c r="C198" s="18" t="s">
        <v>0</v>
      </c>
      <c r="D198" s="19">
        <f aca="true" t="shared" si="25" ref="D198:I198">D199</f>
        <v>0</v>
      </c>
      <c r="E198" s="19">
        <f t="shared" si="25"/>
        <v>765000</v>
      </c>
      <c r="F198" s="19">
        <f t="shared" si="25"/>
        <v>765000</v>
      </c>
      <c r="G198" s="19">
        <f t="shared" si="25"/>
        <v>0</v>
      </c>
      <c r="H198" s="19">
        <f t="shared" si="25"/>
        <v>765000</v>
      </c>
      <c r="I198" s="19">
        <f t="shared" si="25"/>
        <v>765000</v>
      </c>
      <c r="J198" s="45">
        <f>I198/F198</f>
        <v>1</v>
      </c>
    </row>
    <row r="199" spans="1:10" ht="15">
      <c r="A199" s="16" t="s">
        <v>1</v>
      </c>
      <c r="B199" s="17" t="s">
        <v>0</v>
      </c>
      <c r="C199" s="18">
        <v>800</v>
      </c>
      <c r="D199" s="19"/>
      <c r="E199" s="30">
        <v>765000</v>
      </c>
      <c r="F199" s="19">
        <f>E199+D199</f>
        <v>765000</v>
      </c>
      <c r="G199" s="19"/>
      <c r="H199" s="30">
        <v>765000</v>
      </c>
      <c r="I199" s="19">
        <f>H199+G199</f>
        <v>765000</v>
      </c>
      <c r="J199" s="45">
        <f>I199/F199</f>
        <v>1</v>
      </c>
    </row>
    <row r="200" spans="1:10" ht="22.5">
      <c r="A200" s="16" t="s">
        <v>222</v>
      </c>
      <c r="B200" s="17" t="s">
        <v>223</v>
      </c>
      <c r="C200" s="18" t="s">
        <v>0</v>
      </c>
      <c r="D200" s="19">
        <f aca="true" t="shared" si="26" ref="D200:I200">D201</f>
        <v>0</v>
      </c>
      <c r="E200" s="19">
        <f t="shared" si="26"/>
        <v>765000</v>
      </c>
      <c r="F200" s="19">
        <f t="shared" si="26"/>
        <v>765000</v>
      </c>
      <c r="G200" s="19">
        <f t="shared" si="26"/>
        <v>0</v>
      </c>
      <c r="H200" s="19">
        <f t="shared" si="26"/>
        <v>765000</v>
      </c>
      <c r="I200" s="19">
        <f t="shared" si="26"/>
        <v>765000</v>
      </c>
      <c r="J200" s="45">
        <f t="shared" si="17"/>
        <v>1</v>
      </c>
    </row>
    <row r="201" spans="1:10" ht="15">
      <c r="A201" s="16" t="s">
        <v>1</v>
      </c>
      <c r="B201" s="17" t="s">
        <v>0</v>
      </c>
      <c r="C201" s="18">
        <v>800</v>
      </c>
      <c r="D201" s="19"/>
      <c r="E201" s="30">
        <v>765000</v>
      </c>
      <c r="F201" s="19">
        <f>E201+D201</f>
        <v>765000</v>
      </c>
      <c r="G201" s="19"/>
      <c r="H201" s="30">
        <v>765000</v>
      </c>
      <c r="I201" s="19">
        <f>H201+G201</f>
        <v>765000</v>
      </c>
      <c r="J201" s="45">
        <f t="shared" si="17"/>
        <v>1</v>
      </c>
    </row>
    <row r="202" spans="1:10" ht="45">
      <c r="A202" s="16" t="s">
        <v>176</v>
      </c>
      <c r="B202" s="17" t="s">
        <v>177</v>
      </c>
      <c r="C202" s="18" t="s">
        <v>0</v>
      </c>
      <c r="D202" s="19">
        <f aca="true" t="shared" si="27" ref="D202:I202">D203</f>
        <v>0</v>
      </c>
      <c r="E202" s="19">
        <f t="shared" si="27"/>
        <v>505677.14</v>
      </c>
      <c r="F202" s="19">
        <f t="shared" si="27"/>
        <v>505677.14</v>
      </c>
      <c r="G202" s="19">
        <f t="shared" si="27"/>
        <v>0</v>
      </c>
      <c r="H202" s="19">
        <f t="shared" si="27"/>
        <v>505677.14</v>
      </c>
      <c r="I202" s="19">
        <f t="shared" si="27"/>
        <v>505677.14</v>
      </c>
      <c r="J202" s="45">
        <f t="shared" si="17"/>
        <v>1</v>
      </c>
    </row>
    <row r="203" spans="1:10" ht="15">
      <c r="A203" s="16" t="s">
        <v>1</v>
      </c>
      <c r="B203" s="17" t="s">
        <v>0</v>
      </c>
      <c r="C203" s="18">
        <v>800</v>
      </c>
      <c r="D203" s="19"/>
      <c r="E203" s="30">
        <v>505677.14</v>
      </c>
      <c r="F203" s="19">
        <f>E203+D203</f>
        <v>505677.14</v>
      </c>
      <c r="G203" s="19"/>
      <c r="H203" s="30">
        <v>505677.14</v>
      </c>
      <c r="I203" s="19">
        <f>H203+G203</f>
        <v>505677.14</v>
      </c>
      <c r="J203" s="45">
        <f t="shared" si="17"/>
        <v>1</v>
      </c>
    </row>
    <row r="204" spans="1:10" ht="15">
      <c r="A204" s="16" t="s">
        <v>197</v>
      </c>
      <c r="B204" s="17" t="s">
        <v>198</v>
      </c>
      <c r="C204" s="18" t="s">
        <v>0</v>
      </c>
      <c r="D204" s="19">
        <f aca="true" t="shared" si="28" ref="D204:I204">D205</f>
        <v>0</v>
      </c>
      <c r="E204" s="19">
        <f t="shared" si="28"/>
        <v>111760</v>
      </c>
      <c r="F204" s="19">
        <f t="shared" si="28"/>
        <v>111760</v>
      </c>
      <c r="G204" s="19">
        <f t="shared" si="28"/>
        <v>0</v>
      </c>
      <c r="H204" s="19">
        <f t="shared" si="28"/>
        <v>111760</v>
      </c>
      <c r="I204" s="19">
        <f t="shared" si="28"/>
        <v>111760</v>
      </c>
      <c r="J204" s="45">
        <f t="shared" si="17"/>
        <v>1</v>
      </c>
    </row>
    <row r="205" spans="1:10" ht="15">
      <c r="A205" s="16" t="s">
        <v>6</v>
      </c>
      <c r="B205" s="17" t="s">
        <v>0</v>
      </c>
      <c r="C205" s="18">
        <v>500</v>
      </c>
      <c r="D205" s="19"/>
      <c r="E205" s="30">
        <v>111760</v>
      </c>
      <c r="F205" s="19">
        <f>E205+D205</f>
        <v>111760</v>
      </c>
      <c r="G205" s="19"/>
      <c r="H205" s="30">
        <v>111760</v>
      </c>
      <c r="I205" s="19">
        <f>H205+G205</f>
        <v>111760</v>
      </c>
      <c r="J205" s="45">
        <f t="shared" si="17"/>
        <v>1</v>
      </c>
    </row>
    <row r="206" spans="1:10" ht="15.75">
      <c r="A206" s="43" t="s">
        <v>12</v>
      </c>
      <c r="B206" s="24"/>
      <c r="C206" s="25"/>
      <c r="D206" s="26">
        <f>D184+D158+D88+D77+D47+D19+D10</f>
        <v>14326809.420000002</v>
      </c>
      <c r="E206" s="26">
        <f>E184+E158+E88+E77+E47+E19+E10</f>
        <v>41100441.71</v>
      </c>
      <c r="F206" s="26">
        <f>D206+E206</f>
        <v>55427251.13</v>
      </c>
      <c r="G206" s="26">
        <f>G184+G158+G88+G77+G47+G19+G10</f>
        <v>14096613.63</v>
      </c>
      <c r="H206" s="26">
        <f>H184+H158+H88+H77+H47+H19+H10</f>
        <v>33936984.89</v>
      </c>
      <c r="I206" s="26">
        <f>G206+H206</f>
        <v>48033598.52</v>
      </c>
      <c r="J206" s="45">
        <f t="shared" si="17"/>
        <v>0.8666061827122041</v>
      </c>
    </row>
    <row r="207" spans="1:10" ht="15">
      <c r="A207" s="21" t="s">
        <v>224</v>
      </c>
      <c r="B207" s="22"/>
      <c r="C207" s="23"/>
      <c r="D207" s="35"/>
      <c r="E207" s="35"/>
      <c r="F207" s="61">
        <v>-284317.29</v>
      </c>
      <c r="G207" s="35"/>
      <c r="H207" s="35"/>
      <c r="I207" s="61">
        <f>48230038.46-I206</f>
        <v>196439.93999999762</v>
      </c>
      <c r="J207" s="45"/>
    </row>
  </sheetData>
  <sheetProtection/>
  <mergeCells count="5">
    <mergeCell ref="K1:L4"/>
    <mergeCell ref="D7:F7"/>
    <mergeCell ref="G7:I7"/>
    <mergeCell ref="A5:I5"/>
    <mergeCell ref="G1:I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RePack by SPecialiST</cp:lastModifiedBy>
  <cp:lastPrinted>2019-10-16T07:41:52Z</cp:lastPrinted>
  <dcterms:created xsi:type="dcterms:W3CDTF">2013-10-18T09:34:20Z</dcterms:created>
  <dcterms:modified xsi:type="dcterms:W3CDTF">2020-03-17T11:25:50Z</dcterms:modified>
  <cp:category/>
  <cp:version/>
  <cp:contentType/>
  <cp:contentStatus/>
</cp:coreProperties>
</file>